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80" windowWidth="19140" windowHeight="6576" tabRatio="942"/>
  </bookViews>
  <sheets>
    <sheet name="Тарифи" sheetId="2" r:id="rId1"/>
    <sheet name="ТЕ Б" sheetId="16" r:id="rId2"/>
    <sheet name="В Б" sheetId="17" r:id="rId3"/>
    <sheet name="Т Б" sheetId="18" r:id="rId4"/>
    <sheet name="П Б" sheetId="19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D28" i="19" l="1"/>
  <c r="D33" i="19" s="1"/>
  <c r="E28" i="19"/>
  <c r="E33" i="19" s="1"/>
  <c r="E35" i="16"/>
  <c r="C28" i="19"/>
  <c r="E23" i="16"/>
  <c r="D23" i="16"/>
  <c r="C23" i="16"/>
  <c r="C19" i="16"/>
  <c r="E19" i="16"/>
  <c r="D19" i="16"/>
  <c r="C15" i="16"/>
  <c r="E8" i="16"/>
  <c r="E7" i="16" s="1"/>
  <c r="E29" i="16" s="1"/>
  <c r="E34" i="16" s="1"/>
  <c r="E15" i="16"/>
  <c r="C8" i="16"/>
  <c r="C29" i="16"/>
  <c r="D15" i="16"/>
  <c r="D28" i="16"/>
  <c r="E28" i="16"/>
  <c r="D30" i="16"/>
  <c r="E30" i="16"/>
  <c r="B21" i="2"/>
  <c r="B20" i="2"/>
  <c r="B14" i="2"/>
  <c r="B13" i="2" s="1"/>
  <c r="B7" i="2"/>
  <c r="D7" i="2" s="1"/>
  <c r="B6" i="2"/>
  <c r="E29" i="17"/>
  <c r="E34" i="17" s="1"/>
  <c r="E36" i="17" s="1"/>
  <c r="E38" i="17" s="1"/>
  <c r="D34" i="17"/>
  <c r="D8" i="16"/>
  <c r="D7" i="16"/>
  <c r="D29" i="16" s="1"/>
  <c r="D34" i="16" s="1"/>
  <c r="C30" i="16"/>
  <c r="C28" i="16"/>
  <c r="D34" i="19"/>
  <c r="E34" i="19"/>
  <c r="C34" i="19"/>
  <c r="C29" i="17"/>
  <c r="C34" i="17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35" i="18"/>
  <c r="G34" i="18" s="1"/>
  <c r="G33" i="18"/>
  <c r="G32" i="18"/>
  <c r="G31" i="18"/>
  <c r="G28" i="18"/>
  <c r="G27" i="18"/>
  <c r="G26" i="18"/>
  <c r="G25" i="18"/>
  <c r="G23" i="18"/>
  <c r="G24" i="18"/>
  <c r="G22" i="18"/>
  <c r="G21" i="18"/>
  <c r="G20" i="18"/>
  <c r="G19" i="18" s="1"/>
  <c r="G18" i="18"/>
  <c r="G17" i="18"/>
  <c r="G16" i="18"/>
  <c r="G15" i="18" s="1"/>
  <c r="G14" i="18"/>
  <c r="G12" i="18"/>
  <c r="G11" i="18"/>
  <c r="G10" i="18"/>
  <c r="D35" i="17"/>
  <c r="D35" i="16"/>
  <c r="C35" i="16"/>
  <c r="G9" i="18"/>
  <c r="C35" i="17"/>
  <c r="E35" i="17"/>
  <c r="E37" i="17" s="1"/>
  <c r="C34" i="18"/>
  <c r="E34" i="18"/>
  <c r="C38" i="16"/>
  <c r="C37" i="16"/>
  <c r="C33" i="19"/>
  <c r="D34" i="18"/>
  <c r="C21" i="2"/>
  <c r="D21" i="2" s="1"/>
  <c r="C14" i="2"/>
  <c r="D14" i="2" s="1"/>
  <c r="C6" i="2"/>
  <c r="D6" i="2" s="1"/>
  <c r="E36" i="16" l="1"/>
  <c r="E38" i="16" s="1"/>
  <c r="E37" i="16"/>
  <c r="G8" i="18"/>
  <c r="G29" i="18" s="1"/>
  <c r="D36" i="16"/>
  <c r="D38" i="16" s="1"/>
  <c r="D37" i="16"/>
  <c r="C13" i="2"/>
  <c r="D13" i="2" s="1"/>
  <c r="C20" i="2"/>
  <c r="D20" i="2" s="1"/>
</calcChain>
</file>

<file path=xl/sharedStrings.xml><?xml version="1.0" encoding="utf-8"?>
<sst xmlns="http://schemas.openxmlformats.org/spreadsheetml/2006/main" count="286" uniqueCount="85">
  <si>
    <t>ТАРИФИ</t>
  </si>
  <si>
    <t xml:space="preserve">Тариф на теплову енергію, грн./Гкал (без ПДВ) </t>
  </si>
  <si>
    <t xml:space="preserve"> -  тариф на виробництво теплової енергії, грн./Гкал (без ПДВ)</t>
  </si>
  <si>
    <t xml:space="preserve"> - тариф на постачання теплової енергії, грн./Гкал (без ПДВ)</t>
  </si>
  <si>
    <t xml:space="preserve"> - тариф на транспортування теплової грн./Гкал (без ПДВ)</t>
  </si>
  <si>
    <t>Діючі тарифи</t>
  </si>
  <si>
    <t>Проект тарифів</t>
  </si>
  <si>
    <t>В.Багачка</t>
  </si>
  <si>
    <t>Для потреб населення</t>
  </si>
  <si>
    <t>Для бюджетних установ</t>
  </si>
  <si>
    <t>Для інших споживачів</t>
  </si>
  <si>
    <t xml:space="preserve">Тариф на послугу з постачання теплової енергії,  грн./Гкал(з ПДВ) </t>
  </si>
  <si>
    <t>Тариф на послугу с постачання гарячої води, грн./м3 води (з ПДВ)</t>
  </si>
  <si>
    <t>Запропоновані проекти тарифів в порівнянні з діючими:</t>
  </si>
  <si>
    <t>ПРОЕКТ</t>
  </si>
  <si>
    <t>Без ПДВ</t>
  </si>
  <si>
    <t>Найменування показників</t>
  </si>
  <si>
    <t>Для потреб бюджетних установ</t>
  </si>
  <si>
    <t>Для потреб інших споживачів</t>
  </si>
  <si>
    <t>грн/Гкал</t>
  </si>
  <si>
    <t>Виробнича собівартість, у т.ч.:</t>
  </si>
  <si>
    <t>прямі матеріальні витрати, у т.ч.:</t>
  </si>
  <si>
    <t>витрати на паливо для виробництва теплової енергії котельними</t>
  </si>
  <si>
    <t>витрати на електроенергію</t>
  </si>
  <si>
    <t>вода для технологічних потреб та водовідведення</t>
  </si>
  <si>
    <t>матеріали, запасні частини та інші матеріальні ресурси</t>
  </si>
  <si>
    <t>інші прямі витрати, у т.ч.:</t>
  </si>
  <si>
    <t>амортизаційні відрахування</t>
  </si>
  <si>
    <t>інші прямі витрати</t>
  </si>
  <si>
    <t>Інші операційні витрати</t>
  </si>
  <si>
    <t>Фінансові витрати</t>
  </si>
  <si>
    <t>Повна собівартість</t>
  </si>
  <si>
    <t>Витрати на покриття втрат</t>
  </si>
  <si>
    <t>Розрахунковий прибуток, у т.ч.:</t>
  </si>
  <si>
    <t>податок на прибуток</t>
  </si>
  <si>
    <t>на розвиток виробництва (виробничі інвестиції)</t>
  </si>
  <si>
    <t xml:space="preserve"> інших споживачів КП "Миргородтеплоенерго"</t>
  </si>
  <si>
    <t xml:space="preserve"> 1.1 </t>
  </si>
  <si>
    <t xml:space="preserve"> 1.1.1</t>
  </si>
  <si>
    <t xml:space="preserve"> 1.1.2</t>
  </si>
  <si>
    <t xml:space="preserve"> 1.1.3</t>
  </si>
  <si>
    <t xml:space="preserve"> 1.1.4</t>
  </si>
  <si>
    <t xml:space="preserve"> 1.2 </t>
  </si>
  <si>
    <t>прямі витрати на оплату праці з відрахуваннями на соціальні заходи</t>
  </si>
  <si>
    <t xml:space="preserve"> 1.3</t>
  </si>
  <si>
    <t xml:space="preserve"> 1.3.1</t>
  </si>
  <si>
    <t>відрахування на соціальні заходи</t>
  </si>
  <si>
    <t xml:space="preserve"> 1.3.2</t>
  </si>
  <si>
    <t xml:space="preserve"> 1.3.3</t>
  </si>
  <si>
    <t xml:space="preserve"> 1.4</t>
  </si>
  <si>
    <t>загальновиробничі витрати, у т.ч.:</t>
  </si>
  <si>
    <t xml:space="preserve"> 1.4.1</t>
  </si>
  <si>
    <t>витрати на оплату праці</t>
  </si>
  <si>
    <t xml:space="preserve"> 1.4.2</t>
  </si>
  <si>
    <t xml:space="preserve"> 1.4.3</t>
  </si>
  <si>
    <t>Адміністративні витрати, у т.ч:</t>
  </si>
  <si>
    <t xml:space="preserve"> 2.1 </t>
  </si>
  <si>
    <t xml:space="preserve"> 2.2</t>
  </si>
  <si>
    <t xml:space="preserve"> 2.3</t>
  </si>
  <si>
    <t xml:space="preserve"> 7.1 </t>
  </si>
  <si>
    <t xml:space="preserve"> 7.2</t>
  </si>
  <si>
    <t>Тариф на теплову енергію, грн/Гкал, у т.ч.:</t>
  </si>
  <si>
    <t>Паливна складова</t>
  </si>
  <si>
    <t>Решта витрат, крім паливної складової</t>
  </si>
  <si>
    <t>Паливна складова , %</t>
  </si>
  <si>
    <t>Решта витрат, крім паливної складової, %</t>
  </si>
  <si>
    <t>Обсяг реалізації теплової енергії власним споживачам, Гкал</t>
  </si>
  <si>
    <t>Рівень рентабельності, %</t>
  </si>
  <si>
    <r>
      <t xml:space="preserve">Структура тарифів на </t>
    </r>
    <r>
      <rPr>
        <b/>
        <u/>
        <sz val="11"/>
        <color indexed="8"/>
        <rFont val="Times New Roman"/>
        <family val="1"/>
        <charset val="204"/>
      </rPr>
      <t>теплову енергію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для населення, бюджетних установ та  </t>
    </r>
  </si>
  <si>
    <t>установ та   інших споживачів КП "Миргородтеплоенерго"</t>
  </si>
  <si>
    <r>
      <t xml:space="preserve">Структура тарифів на </t>
    </r>
    <r>
      <rPr>
        <b/>
        <u/>
        <sz val="11"/>
        <color indexed="8"/>
        <rFont val="Times New Roman"/>
        <family val="1"/>
        <charset val="204"/>
      </rPr>
      <t>транспортування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>теплової енергії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для населення, бюджетних установ та  </t>
    </r>
  </si>
  <si>
    <t>№ з/п</t>
  </si>
  <si>
    <t>смт В.Багачка</t>
  </si>
  <si>
    <r>
      <t xml:space="preserve">Структура тарифів на </t>
    </r>
    <r>
      <rPr>
        <b/>
        <u/>
        <sz val="11"/>
        <color indexed="8"/>
        <rFont val="Times New Roman"/>
        <family val="1"/>
        <charset val="204"/>
      </rPr>
      <t>виробництво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>теплової енергії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для населення, бюджетних </t>
    </r>
  </si>
  <si>
    <r>
      <t xml:space="preserve">Структура тарифів на </t>
    </r>
    <r>
      <rPr>
        <b/>
        <u/>
        <sz val="11"/>
        <color indexed="8"/>
        <rFont val="Times New Roman"/>
        <family val="1"/>
        <charset val="204"/>
      </rPr>
      <t>постачання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>теплової енергії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для населення, бюджетних</t>
    </r>
  </si>
  <si>
    <t xml:space="preserve"> установ та   інших споживачів КП "Миргородтеплоенерго"</t>
  </si>
  <si>
    <t xml:space="preserve"> 1.1.5</t>
  </si>
  <si>
    <t>Відпуск теплової енергії з колекторів</t>
  </si>
  <si>
    <t>витрати на покриття втрат теплової енергії в теплових мережах</t>
  </si>
  <si>
    <t xml:space="preserve"> 8.1 </t>
  </si>
  <si>
    <t xml:space="preserve"> 8.2</t>
  </si>
  <si>
    <t xml:space="preserve"> 8.3</t>
  </si>
  <si>
    <t xml:space="preserve"> 8.4</t>
  </si>
  <si>
    <t>% зменшення тарифів у порівнянні до діючого(+ збільшення/ - зменшення)</t>
  </si>
  <si>
    <t xml:space="preserve">на розвиток виробництва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</si>
</sst>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0.0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59">
    <xf numFmtId="0" fontId="0" fillId="0" borderId="0" xfId="0"/>
    <xf numFmtId="0" fontId="3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0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165" fontId="7" fillId="0" borderId="0" xfId="0" applyNumberFormat="1" applyFont="1"/>
    <xf numFmtId="0" fontId="4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5" fillId="0" borderId="0" xfId="0" applyFont="1"/>
    <xf numFmtId="2" fontId="16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/>
    <xf numFmtId="2" fontId="7" fillId="0" borderId="0" xfId="0" applyNumberFormat="1" applyFont="1"/>
    <xf numFmtId="2" fontId="2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64\&#1077;&#1082;&#1086;&#1085;&#1086;&#1084;&#1110;&#1089;&#1090;\&#1058;&#1072;&#1088;&#1080;&#1092;&#1080;%202020\&#1058;&#1040;&#1056;&#1048;&#1060;&#1048;%20&#1064;&#1040;&#1041;&#1051;&#1054;&#1053;%20&#1042;.&#1041;&#1072;&#1075;&#1072;&#1095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"/>
      <sheetName val="додаток 3"/>
      <sheetName val="додаток 4"/>
      <sheetName val="додаток 5"/>
      <sheetName val="додаток 6"/>
      <sheetName val="додаток 7"/>
      <sheetName val="додаток 8"/>
      <sheetName val="додаток 9"/>
      <sheetName val="додаток 10"/>
      <sheetName val="додаток 11"/>
      <sheetName val="додаток 12"/>
      <sheetName val="1-Д"/>
      <sheetName val="план ТЕ"/>
      <sheetName val="Структура ТЕ"/>
      <sheetName val="Струк В"/>
      <sheetName val="Стрку Т"/>
      <sheetName val="Струк П"/>
    </sheetNames>
    <sheetDataSet>
      <sheetData sheetId="0"/>
      <sheetData sheetId="1">
        <row r="13">
          <cell r="E13">
            <v>0</v>
          </cell>
        </row>
        <row r="14">
          <cell r="E14">
            <v>2.306</v>
          </cell>
        </row>
        <row r="15">
          <cell r="E15">
            <v>3.3369999999999997</v>
          </cell>
        </row>
        <row r="16">
          <cell r="E16">
            <v>378.726</v>
          </cell>
        </row>
        <row r="18">
          <cell r="E18">
            <v>83.319720000000004</v>
          </cell>
        </row>
        <row r="19">
          <cell r="E19">
            <v>1.77</v>
          </cell>
        </row>
        <row r="20">
          <cell r="E20">
            <v>77.777000000000001</v>
          </cell>
        </row>
        <row r="22">
          <cell r="E22">
            <v>46.975251027524088</v>
          </cell>
        </row>
        <row r="23">
          <cell r="E23">
            <v>10.334555226055301</v>
          </cell>
        </row>
        <row r="24">
          <cell r="E24">
            <v>3.961390253190141</v>
          </cell>
        </row>
        <row r="26">
          <cell r="E26">
            <v>32.609335196792593</v>
          </cell>
        </row>
        <row r="27">
          <cell r="E27">
            <v>7.1740537432943707</v>
          </cell>
        </row>
        <row r="28">
          <cell r="E28">
            <v>6.6028947114927004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13.097864003166983</v>
          </cell>
        </row>
        <row r="34">
          <cell r="E34">
            <v>2.3576155205700569</v>
          </cell>
        </row>
        <row r="35">
          <cell r="E35">
            <v>10.740248482596925</v>
          </cell>
        </row>
        <row r="46">
          <cell r="E46">
            <v>5517.6</v>
          </cell>
        </row>
      </sheetData>
      <sheetData sheetId="2">
        <row r="10">
          <cell r="E10">
            <v>134.08633605625229</v>
          </cell>
        </row>
        <row r="11">
          <cell r="E11">
            <v>6.6518944387545034</v>
          </cell>
        </row>
        <row r="12">
          <cell r="E12">
            <v>0.67200000000000004</v>
          </cell>
        </row>
        <row r="13">
          <cell r="E13">
            <v>0.12399726861053056</v>
          </cell>
        </row>
        <row r="14">
          <cell r="E14">
            <v>5.8558971701439724</v>
          </cell>
        </row>
        <row r="15">
          <cell r="E15">
            <v>90.728603190878303</v>
          </cell>
        </row>
        <row r="16">
          <cell r="E16">
            <v>23.98137273101873</v>
          </cell>
        </row>
        <row r="17">
          <cell r="E17">
            <v>19.960292701993225</v>
          </cell>
        </row>
        <row r="18">
          <cell r="E18">
            <v>0.2659272817366829</v>
          </cell>
        </row>
        <row r="19">
          <cell r="E19">
            <v>3.7551527472888222</v>
          </cell>
        </row>
        <row r="20">
          <cell r="E20">
            <v>12.72446569560076</v>
          </cell>
        </row>
        <row r="21">
          <cell r="E21">
            <v>9.7551188665884094</v>
          </cell>
        </row>
        <row r="22">
          <cell r="E22">
            <v>2.14612615064945</v>
          </cell>
        </row>
        <row r="23">
          <cell r="E23">
            <v>0.82322067836290125</v>
          </cell>
        </row>
        <row r="24">
          <cell r="E24">
            <v>9.5390582028348145</v>
          </cell>
        </row>
        <row r="25">
          <cell r="E25">
            <v>6.7059122203975337</v>
          </cell>
        </row>
        <row r="26">
          <cell r="E26">
            <v>1.4753006884874573</v>
          </cell>
        </row>
        <row r="27">
          <cell r="E27">
            <v>1.3578452939498233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143.6253942590871</v>
          </cell>
        </row>
        <row r="31">
          <cell r="E31">
            <v>0</v>
          </cell>
        </row>
        <row r="32">
          <cell r="E32">
            <v>2.8725078851817423</v>
          </cell>
        </row>
        <row r="33">
          <cell r="E33">
            <v>0.51705141933271359</v>
          </cell>
        </row>
        <row r="34">
          <cell r="E34">
            <v>2.3554564658490289</v>
          </cell>
        </row>
        <row r="36">
          <cell r="E36">
            <v>26.551018947417145</v>
          </cell>
        </row>
        <row r="37">
          <cell r="E37">
            <v>5517.6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D25"/>
  <sheetViews>
    <sheetView tabSelected="1" zoomScale="80" zoomScaleNormal="80" workbookViewId="0">
      <selection activeCell="G20" sqref="G20"/>
    </sheetView>
  </sheetViews>
  <sheetFormatPr defaultRowHeight="14.4" x14ac:dyDescent="0.3"/>
  <cols>
    <col min="1" max="1" width="45.6640625" customWidth="1"/>
    <col min="2" max="4" width="11.33203125" customWidth="1"/>
  </cols>
  <sheetData>
    <row r="2" spans="1:4" ht="17.399999999999999" x14ac:dyDescent="0.3">
      <c r="A2" s="52" t="s">
        <v>13</v>
      </c>
      <c r="B2" s="52"/>
      <c r="C2" s="52"/>
      <c r="D2" s="52"/>
    </row>
    <row r="3" spans="1:4" ht="33.6" customHeight="1" x14ac:dyDescent="0.3">
      <c r="A3" s="53" t="s">
        <v>0</v>
      </c>
      <c r="B3" s="54" t="s">
        <v>7</v>
      </c>
      <c r="C3" s="54"/>
      <c r="D3" s="54"/>
    </row>
    <row r="4" spans="1:4" ht="76.95" customHeight="1" x14ac:dyDescent="0.3">
      <c r="A4" s="53"/>
      <c r="B4" s="43" t="s">
        <v>5</v>
      </c>
      <c r="C4" s="43" t="s">
        <v>6</v>
      </c>
      <c r="D4" s="44" t="s">
        <v>83</v>
      </c>
    </row>
    <row r="5" spans="1:4" ht="16.2" customHeight="1" x14ac:dyDescent="0.3">
      <c r="A5" s="50" t="s">
        <v>8</v>
      </c>
      <c r="B5" s="51"/>
      <c r="C5" s="51"/>
      <c r="D5" s="51"/>
    </row>
    <row r="6" spans="1:4" ht="27.6" x14ac:dyDescent="0.3">
      <c r="A6" s="11" t="s">
        <v>11</v>
      </c>
      <c r="B6" s="5">
        <f>B7*1.2</f>
        <v>2551.5839999999994</v>
      </c>
      <c r="C6" s="5">
        <f>ROUND(C7*1.2,2)</f>
        <v>3040.74</v>
      </c>
      <c r="D6" s="9">
        <f>C6/B6-1</f>
        <v>0.19170679860039908</v>
      </c>
    </row>
    <row r="7" spans="1:4" ht="15.6" x14ac:dyDescent="0.3">
      <c r="A7" s="6" t="s">
        <v>1</v>
      </c>
      <c r="B7" s="2">
        <f>B8+B9+B10</f>
        <v>2126.3199999999997</v>
      </c>
      <c r="C7" s="2">
        <v>2533.9499999999998</v>
      </c>
      <c r="D7" s="9">
        <f>C7/B7-1</f>
        <v>0.19170679860039885</v>
      </c>
    </row>
    <row r="8" spans="1:4" ht="25.95" customHeight="1" x14ac:dyDescent="0.3">
      <c r="A8" s="6" t="s">
        <v>2</v>
      </c>
      <c r="B8" s="48">
        <v>1760.97</v>
      </c>
      <c r="C8" s="2">
        <v>1996.52</v>
      </c>
      <c r="D8" s="8"/>
    </row>
    <row r="9" spans="1:4" ht="25.95" customHeight="1" x14ac:dyDescent="0.3">
      <c r="A9" s="7" t="s">
        <v>4</v>
      </c>
      <c r="B9" s="48">
        <v>347.52</v>
      </c>
      <c r="C9" s="2">
        <v>537.42999999999995</v>
      </c>
      <c r="D9" s="8"/>
    </row>
    <row r="10" spans="1:4" ht="25.95" customHeight="1" x14ac:dyDescent="0.3">
      <c r="A10" s="7" t="s">
        <v>3</v>
      </c>
      <c r="B10" s="48">
        <v>17.829999999999998</v>
      </c>
      <c r="C10" s="2">
        <v>0</v>
      </c>
      <c r="D10" s="8"/>
    </row>
    <row r="11" spans="1:4" s="13" customFormat="1" ht="27.6" x14ac:dyDescent="0.3">
      <c r="A11" s="12" t="s">
        <v>12</v>
      </c>
      <c r="B11" s="5"/>
      <c r="C11" s="5"/>
      <c r="D11" s="9"/>
    </row>
    <row r="12" spans="1:4" ht="18.600000000000001" customHeight="1" x14ac:dyDescent="0.3">
      <c r="A12" s="50" t="s">
        <v>9</v>
      </c>
      <c r="B12" s="51"/>
      <c r="C12" s="51"/>
      <c r="D12" s="51"/>
    </row>
    <row r="13" spans="1:4" ht="31.2" customHeight="1" x14ac:dyDescent="0.3">
      <c r="A13" s="11" t="s">
        <v>11</v>
      </c>
      <c r="B13" s="5">
        <f>B14*1.2</f>
        <v>3892.9319999999998</v>
      </c>
      <c r="C13" s="5">
        <f>ROUND(C14*1.2,2)</f>
        <v>4650.66</v>
      </c>
      <c r="D13" s="9">
        <f>C13/B13-1</f>
        <v>0.19464198193032911</v>
      </c>
    </row>
    <row r="14" spans="1:4" ht="15.6" x14ac:dyDescent="0.3">
      <c r="A14" s="6" t="s">
        <v>1</v>
      </c>
      <c r="B14" s="2">
        <f>B15+B16+B17</f>
        <v>3244.11</v>
      </c>
      <c r="C14" s="2">
        <f>ROUND(C15+C16+C17,2)</f>
        <v>3875.55</v>
      </c>
      <c r="D14" s="9">
        <f>C14/B14-1</f>
        <v>0.19464198193032911</v>
      </c>
    </row>
    <row r="15" spans="1:4" ht="26.4" customHeight="1" x14ac:dyDescent="0.3">
      <c r="A15" s="6" t="s">
        <v>2</v>
      </c>
      <c r="B15" s="48">
        <v>2727.73</v>
      </c>
      <c r="C15" s="2">
        <v>3157.29</v>
      </c>
      <c r="D15" s="4"/>
    </row>
    <row r="16" spans="1:4" ht="26.4" customHeight="1" x14ac:dyDescent="0.3">
      <c r="A16" s="7" t="s">
        <v>4</v>
      </c>
      <c r="B16" s="48">
        <v>469.83</v>
      </c>
      <c r="C16" s="2">
        <v>718.26</v>
      </c>
      <c r="D16" s="4"/>
    </row>
    <row r="17" spans="1:4" ht="26.4" customHeight="1" x14ac:dyDescent="0.3">
      <c r="A17" s="7" t="s">
        <v>3</v>
      </c>
      <c r="B17" s="48">
        <v>46.55</v>
      </c>
      <c r="C17" s="2">
        <v>0</v>
      </c>
      <c r="D17" s="4"/>
    </row>
    <row r="18" spans="1:4" ht="26.4" customHeight="1" x14ac:dyDescent="0.3">
      <c r="A18" s="12" t="s">
        <v>12</v>
      </c>
      <c r="B18" s="45"/>
      <c r="C18" s="45"/>
      <c r="D18" s="4"/>
    </row>
    <row r="19" spans="1:4" ht="15.6" customHeight="1" x14ac:dyDescent="0.3">
      <c r="A19" s="50" t="s">
        <v>10</v>
      </c>
      <c r="B19" s="51"/>
      <c r="C19" s="51"/>
      <c r="D19" s="51"/>
    </row>
    <row r="20" spans="1:4" ht="27.6" x14ac:dyDescent="0.3">
      <c r="A20" s="11" t="s">
        <v>11</v>
      </c>
      <c r="B20" s="5">
        <f>B21*1.2</f>
        <v>5478.6840000000002</v>
      </c>
      <c r="C20" s="5">
        <f>ROUND(C21*1.2,2)</f>
        <v>4650.66</v>
      </c>
      <c r="D20" s="9">
        <f>C20/B20-1</f>
        <v>-0.1511355646721001</v>
      </c>
    </row>
    <row r="21" spans="1:4" ht="15.6" x14ac:dyDescent="0.3">
      <c r="A21" s="6" t="s">
        <v>1</v>
      </c>
      <c r="B21" s="2">
        <f>B22+B23+B24</f>
        <v>4565.5700000000006</v>
      </c>
      <c r="C21" s="2">
        <f>ROUND(C22+C23+C24,2)</f>
        <v>3875.55</v>
      </c>
      <c r="D21" s="9">
        <f>C21/B21-1</f>
        <v>-0.15113556467210021</v>
      </c>
    </row>
    <row r="22" spans="1:4" ht="25.95" customHeight="1" x14ac:dyDescent="0.3">
      <c r="A22" s="6" t="s">
        <v>2</v>
      </c>
      <c r="B22" s="48">
        <v>3877.06</v>
      </c>
      <c r="C22" s="2">
        <v>3157.26</v>
      </c>
      <c r="D22" s="4"/>
    </row>
    <row r="23" spans="1:4" ht="25.95" customHeight="1" x14ac:dyDescent="0.3">
      <c r="A23" s="7" t="s">
        <v>4</v>
      </c>
      <c r="B23" s="48">
        <v>641.96</v>
      </c>
      <c r="C23" s="2">
        <v>718.29</v>
      </c>
      <c r="D23" s="4"/>
    </row>
    <row r="24" spans="1:4" ht="25.95" customHeight="1" x14ac:dyDescent="0.3">
      <c r="A24" s="7" t="s">
        <v>3</v>
      </c>
      <c r="B24" s="48">
        <v>46.55</v>
      </c>
      <c r="C24" s="2">
        <v>0</v>
      </c>
      <c r="D24" s="4"/>
    </row>
    <row r="25" spans="1:4" ht="27.6" x14ac:dyDescent="0.3">
      <c r="A25" s="12" t="s">
        <v>12</v>
      </c>
      <c r="B25" s="46"/>
      <c r="C25" s="46"/>
      <c r="D25" s="3"/>
    </row>
  </sheetData>
  <mergeCells count="6">
    <mergeCell ref="A19:D19"/>
    <mergeCell ref="A12:D12"/>
    <mergeCell ref="A5:D5"/>
    <mergeCell ref="A2:D2"/>
    <mergeCell ref="A3:A4"/>
    <mergeCell ref="B3:D3"/>
  </mergeCells>
  <phoneticPr fontId="0" type="noConversion"/>
  <pageMargins left="1.1023622047244095" right="0.19685039370078741" top="0.74803149606299213" bottom="0.35433070866141736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K8" sqref="K8"/>
    </sheetView>
  </sheetViews>
  <sheetFormatPr defaultColWidth="8.88671875" defaultRowHeight="13.8" x14ac:dyDescent="0.25"/>
  <cols>
    <col min="1" max="1" width="8.88671875" style="14"/>
    <col min="2" max="2" width="33.6640625" style="14" customWidth="1"/>
    <col min="3" max="5" width="11.6640625" style="14" customWidth="1"/>
    <col min="6" max="6" width="10.44140625" style="14" bestFit="1" customWidth="1"/>
    <col min="7" max="16384" width="8.88671875" style="14"/>
  </cols>
  <sheetData>
    <row r="1" spans="1:6" x14ac:dyDescent="0.25">
      <c r="D1" s="25" t="s">
        <v>14</v>
      </c>
    </row>
    <row r="2" spans="1:6" x14ac:dyDescent="0.25">
      <c r="A2" s="55" t="s">
        <v>68</v>
      </c>
      <c r="B2" s="55"/>
      <c r="C2" s="55"/>
      <c r="D2" s="55"/>
      <c r="E2" s="55"/>
    </row>
    <row r="3" spans="1:6" x14ac:dyDescent="0.25">
      <c r="A3" s="15"/>
      <c r="B3" s="55" t="s">
        <v>36</v>
      </c>
      <c r="C3" s="55"/>
      <c r="D3" s="55"/>
    </row>
    <row r="4" spans="1:6" x14ac:dyDescent="0.25">
      <c r="B4" s="56" t="s">
        <v>72</v>
      </c>
      <c r="C4" s="56"/>
      <c r="D4" s="56"/>
      <c r="E4" s="25" t="s">
        <v>15</v>
      </c>
    </row>
    <row r="5" spans="1:6" ht="60" customHeight="1" x14ac:dyDescent="0.25">
      <c r="A5" s="57" t="s">
        <v>71</v>
      </c>
      <c r="B5" s="57" t="s">
        <v>16</v>
      </c>
      <c r="C5" s="40" t="s">
        <v>8</v>
      </c>
      <c r="D5" s="40" t="s">
        <v>17</v>
      </c>
      <c r="E5" s="26" t="s">
        <v>18</v>
      </c>
    </row>
    <row r="6" spans="1:6" ht="24" customHeight="1" x14ac:dyDescent="0.25">
      <c r="A6" s="57"/>
      <c r="B6" s="57"/>
      <c r="C6" s="10" t="s">
        <v>19</v>
      </c>
      <c r="D6" s="10" t="s">
        <v>19</v>
      </c>
      <c r="E6" s="10" t="s">
        <v>19</v>
      </c>
    </row>
    <row r="7" spans="1:6" x14ac:dyDescent="0.25">
      <c r="A7" s="16">
        <v>1</v>
      </c>
      <c r="B7" s="1" t="s">
        <v>20</v>
      </c>
      <c r="C7" s="17">
        <v>2223.52</v>
      </c>
      <c r="D7" s="17">
        <f>D8+D14+D15+D19</f>
        <v>3513.5200000000004</v>
      </c>
      <c r="E7" s="17">
        <f>E8+E14+E15+E19</f>
        <v>3513.52</v>
      </c>
      <c r="F7" s="47"/>
    </row>
    <row r="8" spans="1:6" x14ac:dyDescent="0.25">
      <c r="A8" s="18" t="s">
        <v>37</v>
      </c>
      <c r="B8" s="19" t="s">
        <v>21</v>
      </c>
      <c r="C8" s="17">
        <f>SUM(C9:C13)</f>
        <v>1671.2400000000002</v>
      </c>
      <c r="D8" s="17">
        <f>SUM(D9:D13)</f>
        <v>2961.2400000000002</v>
      </c>
      <c r="E8" s="17">
        <f>SUM(E9:E13)</f>
        <v>2961.25</v>
      </c>
      <c r="F8" s="47"/>
    </row>
    <row r="9" spans="1:6" ht="27.6" x14ac:dyDescent="0.25">
      <c r="A9" s="18" t="s">
        <v>38</v>
      </c>
      <c r="B9" s="19" t="s">
        <v>22</v>
      </c>
      <c r="C9" s="20">
        <v>1206.4000000000001</v>
      </c>
      <c r="D9" s="20">
        <v>2322.48</v>
      </c>
      <c r="E9" s="20">
        <v>2322.4899999999998</v>
      </c>
    </row>
    <row r="10" spans="1:6" x14ac:dyDescent="0.25">
      <c r="A10" s="18" t="s">
        <v>39</v>
      </c>
      <c r="B10" s="19" t="s">
        <v>23</v>
      </c>
      <c r="C10" s="20">
        <v>147.77000000000001</v>
      </c>
      <c r="D10" s="20">
        <v>147.78</v>
      </c>
      <c r="E10" s="20">
        <v>147.77000000000001</v>
      </c>
    </row>
    <row r="11" spans="1:6" ht="27.6" x14ac:dyDescent="0.25">
      <c r="A11" s="18" t="s">
        <v>40</v>
      </c>
      <c r="B11" s="19" t="s">
        <v>24</v>
      </c>
      <c r="C11" s="20">
        <v>2.16</v>
      </c>
      <c r="D11" s="20">
        <v>2.17</v>
      </c>
      <c r="E11" s="20">
        <v>2.16</v>
      </c>
    </row>
    <row r="12" spans="1:6" ht="27.6" x14ac:dyDescent="0.25">
      <c r="A12" s="18" t="s">
        <v>41</v>
      </c>
      <c r="B12" s="19" t="s">
        <v>25</v>
      </c>
      <c r="C12" s="20">
        <v>15.76</v>
      </c>
      <c r="D12" s="20">
        <v>15.75</v>
      </c>
      <c r="E12" s="20">
        <v>15.76</v>
      </c>
    </row>
    <row r="13" spans="1:6" ht="26.4" x14ac:dyDescent="0.25">
      <c r="A13" s="18" t="s">
        <v>76</v>
      </c>
      <c r="B13" s="28" t="s">
        <v>78</v>
      </c>
      <c r="C13" s="20">
        <v>299.14999999999998</v>
      </c>
      <c r="D13" s="20">
        <v>473.06</v>
      </c>
      <c r="E13" s="20">
        <v>473.07</v>
      </c>
    </row>
    <row r="14" spans="1:6" ht="41.4" x14ac:dyDescent="0.25">
      <c r="A14" s="18" t="s">
        <v>42</v>
      </c>
      <c r="B14" s="1" t="s">
        <v>43</v>
      </c>
      <c r="C14" s="17">
        <v>155.63999999999999</v>
      </c>
      <c r="D14" s="17">
        <v>155.65</v>
      </c>
      <c r="E14" s="17">
        <v>155.63999999999999</v>
      </c>
      <c r="F14" s="47"/>
    </row>
    <row r="15" spans="1:6" x14ac:dyDescent="0.25">
      <c r="A15" s="18" t="s">
        <v>44</v>
      </c>
      <c r="B15" s="1" t="s">
        <v>26</v>
      </c>
      <c r="C15" s="17">
        <f>SUM(C16:C18)</f>
        <v>165.1</v>
      </c>
      <c r="D15" s="17">
        <f>SUM(D16:D18)</f>
        <v>165.08999999999997</v>
      </c>
      <c r="E15" s="17">
        <f>SUM(E16:E18)</f>
        <v>165.1</v>
      </c>
      <c r="F15" s="47"/>
    </row>
    <row r="16" spans="1:6" x14ac:dyDescent="0.25">
      <c r="A16" s="18" t="s">
        <v>45</v>
      </c>
      <c r="B16" s="19" t="s">
        <v>46</v>
      </c>
      <c r="C16" s="20">
        <v>30.85</v>
      </c>
      <c r="D16" s="20">
        <v>30.85</v>
      </c>
      <c r="E16" s="20">
        <v>30.85</v>
      </c>
    </row>
    <row r="17" spans="1:6" x14ac:dyDescent="0.25">
      <c r="A17" s="18" t="s">
        <v>47</v>
      </c>
      <c r="B17" s="19" t="s">
        <v>27</v>
      </c>
      <c r="C17" s="20">
        <v>78.16</v>
      </c>
      <c r="D17" s="20">
        <v>78.16</v>
      </c>
      <c r="E17" s="20">
        <v>78.16</v>
      </c>
    </row>
    <row r="18" spans="1:6" x14ac:dyDescent="0.25">
      <c r="A18" s="18" t="s">
        <v>48</v>
      </c>
      <c r="B18" s="19" t="s">
        <v>28</v>
      </c>
      <c r="C18" s="20">
        <v>56.09</v>
      </c>
      <c r="D18" s="20">
        <v>56.08</v>
      </c>
      <c r="E18" s="20">
        <v>56.09</v>
      </c>
    </row>
    <row r="19" spans="1:6" x14ac:dyDescent="0.25">
      <c r="A19" s="18" t="s">
        <v>49</v>
      </c>
      <c r="B19" s="1" t="s">
        <v>50</v>
      </c>
      <c r="C19" s="17">
        <f>SUM(C20:C22)</f>
        <v>231.53</v>
      </c>
      <c r="D19" s="17">
        <f>SUM(D20:D22)</f>
        <v>231.54000000000002</v>
      </c>
      <c r="E19" s="17">
        <f>SUM(E20:E22)</f>
        <v>231.53</v>
      </c>
      <c r="F19" s="47"/>
    </row>
    <row r="20" spans="1:6" x14ac:dyDescent="0.25">
      <c r="A20" s="18" t="s">
        <v>51</v>
      </c>
      <c r="B20" s="19" t="s">
        <v>52</v>
      </c>
      <c r="C20" s="20">
        <v>140.32</v>
      </c>
      <c r="D20" s="20">
        <v>140.33000000000001</v>
      </c>
      <c r="E20" s="20">
        <v>140.32</v>
      </c>
    </row>
    <row r="21" spans="1:6" x14ac:dyDescent="0.25">
      <c r="A21" s="18" t="s">
        <v>53</v>
      </c>
      <c r="B21" s="19" t="s">
        <v>46</v>
      </c>
      <c r="C21" s="20">
        <v>30.77</v>
      </c>
      <c r="D21" s="20">
        <v>30.77</v>
      </c>
      <c r="E21" s="20">
        <v>30.77</v>
      </c>
    </row>
    <row r="22" spans="1:6" x14ac:dyDescent="0.25">
      <c r="A22" s="18" t="s">
        <v>54</v>
      </c>
      <c r="B22" s="19" t="s">
        <v>28</v>
      </c>
      <c r="C22" s="20">
        <v>60.44</v>
      </c>
      <c r="D22" s="20">
        <v>60.44</v>
      </c>
      <c r="E22" s="20">
        <v>60.44</v>
      </c>
    </row>
    <row r="23" spans="1:6" x14ac:dyDescent="0.25">
      <c r="A23" s="21">
        <v>2</v>
      </c>
      <c r="B23" s="1" t="s">
        <v>55</v>
      </c>
      <c r="C23" s="17">
        <f>SUM(C24:C26)</f>
        <v>95.66</v>
      </c>
      <c r="D23" s="17">
        <f>SUM(D24:D26)</f>
        <v>95.66</v>
      </c>
      <c r="E23" s="17">
        <f>SUM(E24:E26)</f>
        <v>95.66</v>
      </c>
      <c r="F23" s="47"/>
    </row>
    <row r="24" spans="1:6" x14ac:dyDescent="0.25">
      <c r="A24" s="18" t="s">
        <v>56</v>
      </c>
      <c r="B24" s="19" t="s">
        <v>52</v>
      </c>
      <c r="C24" s="20">
        <v>64.09</v>
      </c>
      <c r="D24" s="20">
        <v>64.09</v>
      </c>
      <c r="E24" s="20">
        <v>64.09</v>
      </c>
    </row>
    <row r="25" spans="1:6" x14ac:dyDescent="0.25">
      <c r="A25" s="18" t="s">
        <v>57</v>
      </c>
      <c r="B25" s="19" t="s">
        <v>46</v>
      </c>
      <c r="C25" s="20">
        <v>14.1</v>
      </c>
      <c r="D25" s="20">
        <v>14.1</v>
      </c>
      <c r="E25" s="20">
        <v>14.1</v>
      </c>
    </row>
    <row r="26" spans="1:6" x14ac:dyDescent="0.25">
      <c r="A26" s="18" t="s">
        <v>58</v>
      </c>
      <c r="B26" s="19" t="s">
        <v>28</v>
      </c>
      <c r="C26" s="20">
        <v>17.47</v>
      </c>
      <c r="D26" s="20">
        <v>17.47</v>
      </c>
      <c r="E26" s="20">
        <v>17.47</v>
      </c>
    </row>
    <row r="27" spans="1:6" x14ac:dyDescent="0.25">
      <c r="A27" s="16">
        <v>3</v>
      </c>
      <c r="B27" s="1" t="s">
        <v>29</v>
      </c>
      <c r="C27" s="17">
        <v>117.31</v>
      </c>
      <c r="D27" s="17">
        <v>117.31</v>
      </c>
      <c r="E27" s="17">
        <v>117.31</v>
      </c>
    </row>
    <row r="28" spans="1:6" x14ac:dyDescent="0.25">
      <c r="A28" s="16">
        <v>4</v>
      </c>
      <c r="B28" s="1" t="s">
        <v>30</v>
      </c>
      <c r="C28" s="30">
        <f>'В Б'!C28+'Т Б'!C28+'П Б'!C27</f>
        <v>0</v>
      </c>
      <c r="D28" s="30">
        <f>'В Б'!D28+'Т Б'!D28+'П Б'!D27</f>
        <v>0</v>
      </c>
      <c r="E28" s="30">
        <f>'В Б'!E28+'Т Б'!E28+'П Б'!E27</f>
        <v>0</v>
      </c>
    </row>
    <row r="29" spans="1:6" x14ac:dyDescent="0.25">
      <c r="A29" s="16">
        <v>5</v>
      </c>
      <c r="B29" s="1" t="s">
        <v>31</v>
      </c>
      <c r="C29" s="17">
        <f>C7+C23+C27</f>
        <v>2436.4899999999998</v>
      </c>
      <c r="D29" s="17">
        <f>D7+D23+D27</f>
        <v>3726.4900000000002</v>
      </c>
      <c r="E29" s="17">
        <f>ROUND(E7+E23+E27,2)</f>
        <v>3726.49</v>
      </c>
      <c r="F29" s="47"/>
    </row>
    <row r="30" spans="1:6" x14ac:dyDescent="0.25">
      <c r="A30" s="16">
        <v>6</v>
      </c>
      <c r="B30" s="1" t="s">
        <v>32</v>
      </c>
      <c r="C30" s="30">
        <f>'В Б'!C30+'Т Б'!C30+'П Б'!C29</f>
        <v>0</v>
      </c>
      <c r="D30" s="30">
        <f>'В Б'!D30+'Т Б'!D30+'П Б'!D29</f>
        <v>0</v>
      </c>
      <c r="E30" s="30">
        <f>'В Б'!E30+'Т Б'!E30+'П Б'!E29</f>
        <v>0</v>
      </c>
    </row>
    <row r="31" spans="1:6" x14ac:dyDescent="0.25">
      <c r="A31" s="16">
        <v>7</v>
      </c>
      <c r="B31" s="1" t="s">
        <v>33</v>
      </c>
      <c r="C31" s="17">
        <v>97.46</v>
      </c>
      <c r="D31" s="17">
        <v>149.06</v>
      </c>
      <c r="E31" s="17">
        <v>149.06</v>
      </c>
    </row>
    <row r="32" spans="1:6" x14ac:dyDescent="0.25">
      <c r="A32" s="18" t="s">
        <v>59</v>
      </c>
      <c r="B32" s="19" t="s">
        <v>34</v>
      </c>
      <c r="C32" s="20">
        <v>17.54</v>
      </c>
      <c r="D32" s="20">
        <v>26.83</v>
      </c>
      <c r="E32" s="20">
        <v>26.83</v>
      </c>
    </row>
    <row r="33" spans="1:6" x14ac:dyDescent="0.25">
      <c r="A33" s="18" t="s">
        <v>60</v>
      </c>
      <c r="B33" s="19" t="s">
        <v>84</v>
      </c>
      <c r="C33" s="20">
        <v>79.92</v>
      </c>
      <c r="D33" s="20">
        <v>122.23</v>
      </c>
      <c r="E33" s="20">
        <v>122.23</v>
      </c>
    </row>
    <row r="34" spans="1:6" ht="27.6" x14ac:dyDescent="0.25">
      <c r="A34" s="16">
        <v>8</v>
      </c>
      <c r="B34" s="1" t="s">
        <v>61</v>
      </c>
      <c r="C34" s="17">
        <v>2533.9499999999998</v>
      </c>
      <c r="D34" s="17">
        <f>D29+D31</f>
        <v>3875.55</v>
      </c>
      <c r="E34" s="17">
        <f>E29+E31</f>
        <v>3875.5499999999997</v>
      </c>
      <c r="F34" s="47"/>
    </row>
    <row r="35" spans="1:6" x14ac:dyDescent="0.25">
      <c r="A35" s="18" t="s">
        <v>79</v>
      </c>
      <c r="B35" s="19" t="s">
        <v>62</v>
      </c>
      <c r="C35" s="20">
        <f>C9</f>
        <v>1206.4000000000001</v>
      </c>
      <c r="D35" s="20">
        <f>D9</f>
        <v>2322.48</v>
      </c>
      <c r="E35" s="20">
        <f>E9</f>
        <v>2322.4899999999998</v>
      </c>
    </row>
    <row r="36" spans="1:6" ht="27.6" x14ac:dyDescent="0.25">
      <c r="A36" s="18" t="s">
        <v>80</v>
      </c>
      <c r="B36" s="23" t="s">
        <v>63</v>
      </c>
      <c r="C36" s="20">
        <v>1327.55</v>
      </c>
      <c r="D36" s="20">
        <f>D34-D35</f>
        <v>1553.0700000000002</v>
      </c>
      <c r="E36" s="20">
        <f>E34-E35</f>
        <v>1553.06</v>
      </c>
    </row>
    <row r="37" spans="1:6" x14ac:dyDescent="0.25">
      <c r="A37" s="18" t="s">
        <v>81</v>
      </c>
      <c r="B37" s="19" t="s">
        <v>64</v>
      </c>
      <c r="C37" s="20">
        <f>C35/C34%</f>
        <v>47.609463485862001</v>
      </c>
      <c r="D37" s="20">
        <f>D35/D34%</f>
        <v>59.926462050547656</v>
      </c>
      <c r="E37" s="20">
        <f>E35/E34%</f>
        <v>59.926720078440475</v>
      </c>
    </row>
    <row r="38" spans="1:6" ht="27.6" x14ac:dyDescent="0.25">
      <c r="A38" s="18" t="s">
        <v>82</v>
      </c>
      <c r="B38" s="23" t="s">
        <v>65</v>
      </c>
      <c r="C38" s="20">
        <f>C36/C34%</f>
        <v>52.390536514138006</v>
      </c>
      <c r="D38" s="20">
        <f>D36/D34%</f>
        <v>40.073537949452337</v>
      </c>
      <c r="E38" s="20">
        <f>E36/E34%</f>
        <v>40.073279921559518</v>
      </c>
    </row>
    <row r="39" spans="1:6" x14ac:dyDescent="0.25">
      <c r="A39" s="16">
        <v>9</v>
      </c>
      <c r="B39" s="19" t="s">
        <v>67</v>
      </c>
      <c r="C39" s="30">
        <v>3.3</v>
      </c>
      <c r="D39" s="30">
        <v>3.3</v>
      </c>
      <c r="E39" s="30">
        <v>3.3</v>
      </c>
    </row>
    <row r="41" spans="1:6" ht="13.2" customHeight="1" x14ac:dyDescent="0.25"/>
    <row r="42" spans="1:6" ht="15.6" x14ac:dyDescent="0.3">
      <c r="B42" s="31"/>
    </row>
  </sheetData>
  <mergeCells count="5">
    <mergeCell ref="A2:E2"/>
    <mergeCell ref="B3:D3"/>
    <mergeCell ref="B4:D4"/>
    <mergeCell ref="A5:A6"/>
    <mergeCell ref="B5:B6"/>
  </mergeCells>
  <phoneticPr fontId="0" type="noConversion"/>
  <pageMargins left="0.70866141732283472" right="0.70866141732283472" top="0.28999999999999998" bottom="0.55118110236220474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G22" sqref="G22"/>
    </sheetView>
  </sheetViews>
  <sheetFormatPr defaultColWidth="8.88671875" defaultRowHeight="13.8" x14ac:dyDescent="0.25"/>
  <cols>
    <col min="1" max="1" width="8.88671875" style="14"/>
    <col min="2" max="2" width="33.6640625" style="14" customWidth="1"/>
    <col min="3" max="5" width="12.88671875" style="14" customWidth="1"/>
    <col min="6" max="6" width="10.44140625" style="14" bestFit="1" customWidth="1"/>
    <col min="7" max="16384" width="8.88671875" style="14"/>
  </cols>
  <sheetData>
    <row r="1" spans="1:6" x14ac:dyDescent="0.25">
      <c r="D1" s="25" t="s">
        <v>14</v>
      </c>
    </row>
    <row r="2" spans="1:6" x14ac:dyDescent="0.25">
      <c r="A2" s="55" t="s">
        <v>73</v>
      </c>
      <c r="B2" s="55"/>
      <c r="C2" s="55"/>
      <c r="D2" s="55"/>
      <c r="E2" s="55"/>
    </row>
    <row r="3" spans="1:6" x14ac:dyDescent="0.25">
      <c r="A3" s="55" t="s">
        <v>69</v>
      </c>
      <c r="B3" s="55"/>
      <c r="C3" s="55"/>
      <c r="D3" s="55"/>
      <c r="E3" s="55"/>
    </row>
    <row r="4" spans="1:6" x14ac:dyDescent="0.25">
      <c r="B4" s="58" t="s">
        <v>72</v>
      </c>
      <c r="C4" s="58"/>
      <c r="D4" s="58"/>
    </row>
    <row r="5" spans="1:6" x14ac:dyDescent="0.25">
      <c r="B5" s="24"/>
      <c r="C5" s="24"/>
      <c r="D5" s="24"/>
      <c r="E5" s="25" t="s">
        <v>15</v>
      </c>
    </row>
    <row r="6" spans="1:6" ht="43.2" customHeight="1" x14ac:dyDescent="0.25">
      <c r="A6" s="57" t="s">
        <v>71</v>
      </c>
      <c r="B6" s="57" t="s">
        <v>16</v>
      </c>
      <c r="C6" s="41" t="s">
        <v>8</v>
      </c>
      <c r="D6" s="41" t="s">
        <v>17</v>
      </c>
      <c r="E6" s="42" t="s">
        <v>18</v>
      </c>
    </row>
    <row r="7" spans="1:6" ht="16.95" customHeight="1" x14ac:dyDescent="0.25">
      <c r="A7" s="57"/>
      <c r="B7" s="57"/>
      <c r="C7" s="10" t="s">
        <v>19</v>
      </c>
      <c r="D7" s="10" t="s">
        <v>19</v>
      </c>
      <c r="E7" s="10" t="s">
        <v>19</v>
      </c>
    </row>
    <row r="8" spans="1:6" x14ac:dyDescent="0.25">
      <c r="A8" s="16">
        <v>1</v>
      </c>
      <c r="B8" s="1" t="s">
        <v>20</v>
      </c>
      <c r="C8" s="17">
        <v>1821.71</v>
      </c>
      <c r="D8" s="17">
        <v>2937.82</v>
      </c>
      <c r="E8" s="17">
        <v>2937.8</v>
      </c>
      <c r="F8" s="27"/>
    </row>
    <row r="9" spans="1:6" x14ac:dyDescent="0.25">
      <c r="A9" s="18" t="s">
        <v>37</v>
      </c>
      <c r="B9" s="19" t="s">
        <v>21</v>
      </c>
      <c r="C9" s="17">
        <v>1363.45</v>
      </c>
      <c r="D9" s="17">
        <v>2479.5500000000002</v>
      </c>
      <c r="E9" s="17">
        <v>2479.54</v>
      </c>
    </row>
    <row r="10" spans="1:6" ht="27.6" x14ac:dyDescent="0.25">
      <c r="A10" s="18" t="s">
        <v>38</v>
      </c>
      <c r="B10" s="19" t="s">
        <v>22</v>
      </c>
      <c r="C10" s="20">
        <v>1206.4000000000001</v>
      </c>
      <c r="D10" s="20">
        <v>2322.48</v>
      </c>
      <c r="E10" s="20">
        <v>2322.4899999999998</v>
      </c>
    </row>
    <row r="11" spans="1:6" x14ac:dyDescent="0.25">
      <c r="A11" s="18" t="s">
        <v>39</v>
      </c>
      <c r="B11" s="19" t="s">
        <v>23</v>
      </c>
      <c r="C11" s="20">
        <v>147.77000000000001</v>
      </c>
      <c r="D11" s="20">
        <v>147.78</v>
      </c>
      <c r="E11" s="20">
        <v>147.77000000000001</v>
      </c>
    </row>
    <row r="12" spans="1:6" ht="27.6" x14ac:dyDescent="0.25">
      <c r="A12" s="18" t="s">
        <v>40</v>
      </c>
      <c r="B12" s="19" t="s">
        <v>24</v>
      </c>
      <c r="C12" s="20">
        <v>0.88</v>
      </c>
      <c r="D12" s="20">
        <v>0.89</v>
      </c>
      <c r="E12" s="20">
        <v>0.88</v>
      </c>
    </row>
    <row r="13" spans="1:6" ht="27.6" x14ac:dyDescent="0.25">
      <c r="A13" s="18" t="s">
        <v>41</v>
      </c>
      <c r="B13" s="19" t="s">
        <v>25</v>
      </c>
      <c r="C13" s="20">
        <v>8.4</v>
      </c>
      <c r="D13" s="20">
        <v>8.4</v>
      </c>
      <c r="E13" s="20">
        <v>8.4</v>
      </c>
    </row>
    <row r="14" spans="1:6" ht="41.4" x14ac:dyDescent="0.25">
      <c r="A14" s="18" t="s">
        <v>42</v>
      </c>
      <c r="B14" s="1" t="s">
        <v>43</v>
      </c>
      <c r="C14" s="17">
        <v>138.94</v>
      </c>
      <c r="D14" s="17">
        <v>138.94999999999999</v>
      </c>
      <c r="E14" s="17">
        <v>138.94</v>
      </c>
    </row>
    <row r="15" spans="1:6" x14ac:dyDescent="0.25">
      <c r="A15" s="18" t="s">
        <v>44</v>
      </c>
      <c r="B15" s="1" t="s">
        <v>26</v>
      </c>
      <c r="C15" s="17">
        <v>90.19</v>
      </c>
      <c r="D15" s="17">
        <v>90.18</v>
      </c>
      <c r="E15" s="17">
        <v>90.19</v>
      </c>
    </row>
    <row r="16" spans="1:6" x14ac:dyDescent="0.25">
      <c r="A16" s="18" t="s">
        <v>45</v>
      </c>
      <c r="B16" s="19" t="s">
        <v>46</v>
      </c>
      <c r="C16" s="20">
        <v>30.57</v>
      </c>
      <c r="D16" s="20">
        <v>30.57</v>
      </c>
      <c r="E16" s="20">
        <v>30.57</v>
      </c>
    </row>
    <row r="17" spans="1:6" x14ac:dyDescent="0.25">
      <c r="A17" s="18" t="s">
        <v>47</v>
      </c>
      <c r="B17" s="19" t="s">
        <v>27</v>
      </c>
      <c r="C17" s="20">
        <v>3.53</v>
      </c>
      <c r="D17" s="20">
        <v>3.53</v>
      </c>
      <c r="E17" s="20">
        <v>3.53</v>
      </c>
    </row>
    <row r="18" spans="1:6" x14ac:dyDescent="0.25">
      <c r="A18" s="18" t="s">
        <v>48</v>
      </c>
      <c r="B18" s="19" t="s">
        <v>28</v>
      </c>
      <c r="C18" s="20">
        <v>56.09</v>
      </c>
      <c r="D18" s="20">
        <v>56.08</v>
      </c>
      <c r="E18" s="20">
        <v>56.09</v>
      </c>
    </row>
    <row r="19" spans="1:6" x14ac:dyDescent="0.25">
      <c r="A19" s="18" t="s">
        <v>49</v>
      </c>
      <c r="B19" s="1" t="s">
        <v>50</v>
      </c>
      <c r="C19" s="17">
        <v>229.13</v>
      </c>
      <c r="D19" s="17">
        <v>229.14</v>
      </c>
      <c r="E19" s="17">
        <v>229.13</v>
      </c>
      <c r="F19" s="27"/>
    </row>
    <row r="20" spans="1:6" x14ac:dyDescent="0.25">
      <c r="A20" s="18" t="s">
        <v>51</v>
      </c>
      <c r="B20" s="19" t="s">
        <v>52</v>
      </c>
      <c r="C20" s="20">
        <v>138.94</v>
      </c>
      <c r="D20" s="20">
        <v>138.94999999999999</v>
      </c>
      <c r="E20" s="20">
        <v>138.94</v>
      </c>
    </row>
    <row r="21" spans="1:6" x14ac:dyDescent="0.25">
      <c r="A21" s="18" t="s">
        <v>53</v>
      </c>
      <c r="B21" s="19" t="s">
        <v>46</v>
      </c>
      <c r="C21" s="20">
        <v>30.57</v>
      </c>
      <c r="D21" s="20">
        <v>30.57</v>
      </c>
      <c r="E21" s="20">
        <v>30.57</v>
      </c>
    </row>
    <row r="22" spans="1:6" x14ac:dyDescent="0.25">
      <c r="A22" s="18" t="s">
        <v>54</v>
      </c>
      <c r="B22" s="19" t="s">
        <v>28</v>
      </c>
      <c r="C22" s="20">
        <v>59.62</v>
      </c>
      <c r="D22" s="20">
        <v>59.62</v>
      </c>
      <c r="E22" s="20">
        <v>59.62</v>
      </c>
    </row>
    <row r="23" spans="1:6" x14ac:dyDescent="0.25">
      <c r="A23" s="21">
        <v>2</v>
      </c>
      <c r="B23" s="1" t="s">
        <v>55</v>
      </c>
      <c r="C23" s="17">
        <v>95.41</v>
      </c>
      <c r="D23" s="17">
        <v>95.41</v>
      </c>
      <c r="E23" s="17">
        <v>95.41</v>
      </c>
      <c r="F23" s="27"/>
    </row>
    <row r="24" spans="1:6" x14ac:dyDescent="0.25">
      <c r="A24" s="18" t="s">
        <v>56</v>
      </c>
      <c r="B24" s="19" t="s">
        <v>52</v>
      </c>
      <c r="C24" s="20">
        <v>64.09</v>
      </c>
      <c r="D24" s="20">
        <v>64.09</v>
      </c>
      <c r="E24" s="20">
        <v>64.09</v>
      </c>
    </row>
    <row r="25" spans="1:6" x14ac:dyDescent="0.25">
      <c r="A25" s="18" t="s">
        <v>57</v>
      </c>
      <c r="B25" s="19" t="s">
        <v>46</v>
      </c>
      <c r="C25" s="20">
        <v>14.1</v>
      </c>
      <c r="D25" s="20">
        <v>14.1</v>
      </c>
      <c r="E25" s="20">
        <v>14.1</v>
      </c>
    </row>
    <row r="26" spans="1:6" x14ac:dyDescent="0.25">
      <c r="A26" s="18" t="s">
        <v>58</v>
      </c>
      <c r="B26" s="19" t="s">
        <v>28</v>
      </c>
      <c r="C26" s="20">
        <v>17.22</v>
      </c>
      <c r="D26" s="20">
        <v>17.22</v>
      </c>
      <c r="E26" s="20">
        <v>17.22</v>
      </c>
    </row>
    <row r="27" spans="1:6" x14ac:dyDescent="0.25">
      <c r="A27" s="16">
        <v>3</v>
      </c>
      <c r="B27" s="1" t="s">
        <v>29</v>
      </c>
      <c r="C27" s="17">
        <v>2.61</v>
      </c>
      <c r="D27" s="17">
        <v>2.61</v>
      </c>
      <c r="E27" s="17">
        <v>2.61</v>
      </c>
    </row>
    <row r="28" spans="1:6" x14ac:dyDescent="0.25">
      <c r="A28" s="16">
        <v>4</v>
      </c>
      <c r="B28" s="1" t="s">
        <v>30</v>
      </c>
      <c r="C28" s="30">
        <v>0</v>
      </c>
      <c r="D28" s="30">
        <v>0</v>
      </c>
      <c r="E28" s="30">
        <v>0</v>
      </c>
    </row>
    <row r="29" spans="1:6" x14ac:dyDescent="0.25">
      <c r="A29" s="16">
        <v>5</v>
      </c>
      <c r="B29" s="1" t="s">
        <v>31</v>
      </c>
      <c r="C29" s="17">
        <f>C8+C23+C27+C28</f>
        <v>1919.73</v>
      </c>
      <c r="D29" s="17">
        <v>3035.85</v>
      </c>
      <c r="E29" s="17">
        <f>E8+E23+E27+E28</f>
        <v>3035.82</v>
      </c>
      <c r="F29" s="27"/>
    </row>
    <row r="30" spans="1:6" x14ac:dyDescent="0.25">
      <c r="A30" s="16">
        <v>6</v>
      </c>
      <c r="B30" s="1" t="s">
        <v>32</v>
      </c>
      <c r="C30" s="22">
        <v>0</v>
      </c>
      <c r="D30" s="22">
        <v>0</v>
      </c>
      <c r="E30" s="22">
        <v>0</v>
      </c>
    </row>
    <row r="31" spans="1:6" x14ac:dyDescent="0.25">
      <c r="A31" s="16">
        <v>7</v>
      </c>
      <c r="B31" s="1" t="s">
        <v>33</v>
      </c>
      <c r="C31" s="17">
        <v>79.790000000000006</v>
      </c>
      <c r="D31" s="17">
        <v>121.44</v>
      </c>
      <c r="E31" s="17">
        <v>121.44</v>
      </c>
    </row>
    <row r="32" spans="1:6" x14ac:dyDescent="0.25">
      <c r="A32" s="18" t="s">
        <v>59</v>
      </c>
      <c r="B32" s="19" t="s">
        <v>34</v>
      </c>
      <c r="C32" s="20">
        <v>13.82</v>
      </c>
      <c r="D32" s="20">
        <v>21.86</v>
      </c>
      <c r="E32" s="20">
        <v>21.86</v>
      </c>
    </row>
    <row r="33" spans="1:5" ht="27.6" x14ac:dyDescent="0.25">
      <c r="A33" s="18" t="s">
        <v>60</v>
      </c>
      <c r="B33" s="19" t="s">
        <v>35</v>
      </c>
      <c r="C33" s="20">
        <v>62.97</v>
      </c>
      <c r="D33" s="20">
        <v>99.58</v>
      </c>
      <c r="E33" s="20">
        <v>99.58</v>
      </c>
    </row>
    <row r="34" spans="1:5" ht="27.6" x14ac:dyDescent="0.25">
      <c r="A34" s="16">
        <v>8</v>
      </c>
      <c r="B34" s="1" t="s">
        <v>61</v>
      </c>
      <c r="C34" s="17">
        <f>C29+C31</f>
        <v>1999.52</v>
      </c>
      <c r="D34" s="17">
        <f>D29+D31</f>
        <v>3157.29</v>
      </c>
      <c r="E34" s="17">
        <f>E29+E31</f>
        <v>3157.26</v>
      </c>
    </row>
    <row r="35" spans="1:5" x14ac:dyDescent="0.25">
      <c r="A35" s="18" t="s">
        <v>79</v>
      </c>
      <c r="B35" s="19" t="s">
        <v>62</v>
      </c>
      <c r="C35" s="20">
        <f>C10</f>
        <v>1206.4000000000001</v>
      </c>
      <c r="D35" s="20">
        <f>D10</f>
        <v>2322.48</v>
      </c>
      <c r="E35" s="20">
        <f>E10</f>
        <v>2322.4899999999998</v>
      </c>
    </row>
    <row r="36" spans="1:5" ht="27.6" x14ac:dyDescent="0.25">
      <c r="A36" s="18" t="s">
        <v>80</v>
      </c>
      <c r="B36" s="23" t="s">
        <v>63</v>
      </c>
      <c r="C36" s="20">
        <v>790.12</v>
      </c>
      <c r="D36" s="20">
        <v>834.81</v>
      </c>
      <c r="E36" s="20">
        <f>E34-E35</f>
        <v>834.77000000000044</v>
      </c>
    </row>
    <row r="37" spans="1:5" x14ac:dyDescent="0.25">
      <c r="A37" s="18" t="s">
        <v>81</v>
      </c>
      <c r="B37" s="19" t="s">
        <v>64</v>
      </c>
      <c r="C37" s="20">
        <v>60.43</v>
      </c>
      <c r="D37" s="20">
        <v>73.56</v>
      </c>
      <c r="E37" s="20">
        <f>E35/E34%</f>
        <v>73.560302287426424</v>
      </c>
    </row>
    <row r="38" spans="1:5" ht="27.6" x14ac:dyDescent="0.25">
      <c r="A38" s="18" t="s">
        <v>82</v>
      </c>
      <c r="B38" s="23" t="s">
        <v>65</v>
      </c>
      <c r="C38" s="20">
        <v>39.57</v>
      </c>
      <c r="D38" s="20">
        <v>26.44</v>
      </c>
      <c r="E38" s="20">
        <f>E36/E34%</f>
        <v>26.439697712573572</v>
      </c>
    </row>
    <row r="39" spans="1:5" ht="26.4" x14ac:dyDescent="0.25">
      <c r="A39" s="16">
        <v>9</v>
      </c>
      <c r="B39" s="26" t="s">
        <v>77</v>
      </c>
      <c r="C39" s="17">
        <v>2266.29</v>
      </c>
      <c r="D39" s="17">
        <v>2029.56</v>
      </c>
      <c r="E39" s="17">
        <v>90</v>
      </c>
    </row>
    <row r="40" spans="1:5" x14ac:dyDescent="0.25">
      <c r="A40" s="16">
        <v>10</v>
      </c>
      <c r="B40" s="19" t="s">
        <v>67</v>
      </c>
      <c r="C40" s="30">
        <v>3.3</v>
      </c>
      <c r="D40" s="30">
        <v>3.3</v>
      </c>
      <c r="E40" s="30">
        <v>3.3</v>
      </c>
    </row>
    <row r="42" spans="1:5" ht="13.2" customHeight="1" x14ac:dyDescent="0.25"/>
    <row r="44" spans="1:5" ht="15.6" x14ac:dyDescent="0.3">
      <c r="B44" s="31"/>
    </row>
  </sheetData>
  <mergeCells count="5">
    <mergeCell ref="A2:E2"/>
    <mergeCell ref="A3:E3"/>
    <mergeCell ref="B4:D4"/>
    <mergeCell ref="A6:A7"/>
    <mergeCell ref="B6:B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K22" sqref="K22"/>
    </sheetView>
  </sheetViews>
  <sheetFormatPr defaultColWidth="8.88671875" defaultRowHeight="13.8" x14ac:dyDescent="0.25"/>
  <cols>
    <col min="1" max="1" width="7.5546875" style="14" customWidth="1"/>
    <col min="2" max="2" width="33.6640625" style="14" customWidth="1"/>
    <col min="3" max="5" width="11.6640625" style="14" customWidth="1"/>
    <col min="6" max="6" width="10.44140625" style="14" bestFit="1" customWidth="1"/>
    <col min="7" max="7" width="0" style="32" hidden="1" customWidth="1"/>
    <col min="8" max="16384" width="8.88671875" style="14"/>
  </cols>
  <sheetData>
    <row r="1" spans="1:7" x14ac:dyDescent="0.25">
      <c r="D1" s="25" t="s">
        <v>14</v>
      </c>
    </row>
    <row r="2" spans="1:7" x14ac:dyDescent="0.25">
      <c r="A2" s="49" t="s">
        <v>70</v>
      </c>
      <c r="B2" s="49"/>
      <c r="C2" s="49"/>
      <c r="D2" s="49"/>
      <c r="E2" s="49"/>
    </row>
    <row r="3" spans="1:7" x14ac:dyDescent="0.25">
      <c r="A3" s="55" t="s">
        <v>36</v>
      </c>
      <c r="B3" s="55"/>
      <c r="C3" s="55"/>
      <c r="D3" s="55"/>
      <c r="E3" s="55"/>
    </row>
    <row r="4" spans="1:7" x14ac:dyDescent="0.25">
      <c r="B4" s="58" t="s">
        <v>72</v>
      </c>
      <c r="C4" s="58"/>
      <c r="D4" s="58"/>
    </row>
    <row r="5" spans="1:7" x14ac:dyDescent="0.25">
      <c r="B5" s="24"/>
      <c r="C5" s="24"/>
      <c r="D5" s="24"/>
      <c r="E5" s="25" t="s">
        <v>15</v>
      </c>
    </row>
    <row r="6" spans="1:7" ht="51.6" customHeight="1" x14ac:dyDescent="0.25">
      <c r="A6" s="57" t="s">
        <v>71</v>
      </c>
      <c r="B6" s="57" t="s">
        <v>16</v>
      </c>
      <c r="C6" s="40" t="s">
        <v>8</v>
      </c>
      <c r="D6" s="40" t="s">
        <v>17</v>
      </c>
      <c r="E6" s="26" t="s">
        <v>18</v>
      </c>
    </row>
    <row r="7" spans="1:7" ht="24" customHeight="1" x14ac:dyDescent="0.25">
      <c r="A7" s="57"/>
      <c r="B7" s="57"/>
      <c r="C7" s="10" t="s">
        <v>19</v>
      </c>
      <c r="D7" s="10" t="s">
        <v>19</v>
      </c>
      <c r="E7" s="10" t="s">
        <v>19</v>
      </c>
    </row>
    <row r="8" spans="1:7" x14ac:dyDescent="0.25">
      <c r="A8" s="16">
        <v>1</v>
      </c>
      <c r="B8" s="1" t="s">
        <v>20</v>
      </c>
      <c r="C8" s="17">
        <v>401.8</v>
      </c>
      <c r="D8" s="17">
        <v>575.70000000000005</v>
      </c>
      <c r="E8" s="17">
        <v>575.72</v>
      </c>
      <c r="F8" s="27"/>
      <c r="G8" s="33">
        <f>G9+G14+G15+G19</f>
        <v>608.50691650676947</v>
      </c>
    </row>
    <row r="9" spans="1:7" x14ac:dyDescent="0.25">
      <c r="A9" s="18" t="s">
        <v>37</v>
      </c>
      <c r="B9" s="19" t="s">
        <v>21</v>
      </c>
      <c r="C9" s="17">
        <v>307.79000000000002</v>
      </c>
      <c r="D9" s="17">
        <v>481.69</v>
      </c>
      <c r="E9" s="17">
        <v>481.71</v>
      </c>
      <c r="G9" s="33">
        <f>G10+G11+G12</f>
        <v>5.6429999999999998</v>
      </c>
    </row>
    <row r="10" spans="1:7" x14ac:dyDescent="0.25">
      <c r="A10" s="18" t="s">
        <v>38</v>
      </c>
      <c r="B10" s="19" t="s">
        <v>23</v>
      </c>
      <c r="C10" s="20">
        <v>0</v>
      </c>
      <c r="D10" s="20">
        <v>0</v>
      </c>
      <c r="E10" s="20">
        <v>0</v>
      </c>
      <c r="G10" s="34">
        <f>'[1]додаток 3'!E13</f>
        <v>0</v>
      </c>
    </row>
    <row r="11" spans="1:7" ht="27.6" x14ac:dyDescent="0.25">
      <c r="A11" s="18" t="s">
        <v>39</v>
      </c>
      <c r="B11" s="19" t="s">
        <v>24</v>
      </c>
      <c r="C11" s="20">
        <v>1.28</v>
      </c>
      <c r="D11" s="20">
        <v>1.28</v>
      </c>
      <c r="E11" s="20">
        <v>1.28</v>
      </c>
      <c r="G11" s="34">
        <f>'[1]додаток 3'!E14</f>
        <v>2.306</v>
      </c>
    </row>
    <row r="12" spans="1:7" ht="27.6" x14ac:dyDescent="0.25">
      <c r="A12" s="18" t="s">
        <v>40</v>
      </c>
      <c r="B12" s="19" t="s">
        <v>25</v>
      </c>
      <c r="C12" s="20">
        <v>7.36</v>
      </c>
      <c r="D12" s="20">
        <v>7.35</v>
      </c>
      <c r="E12" s="20">
        <v>7.36</v>
      </c>
      <c r="G12" s="34">
        <f>'[1]додаток 3'!E15</f>
        <v>3.3369999999999997</v>
      </c>
    </row>
    <row r="13" spans="1:7" ht="26.4" x14ac:dyDescent="0.25">
      <c r="A13" s="18" t="s">
        <v>41</v>
      </c>
      <c r="B13" s="28" t="s">
        <v>78</v>
      </c>
      <c r="C13" s="20">
        <v>299.14999999999998</v>
      </c>
      <c r="D13" s="20">
        <v>473.06</v>
      </c>
      <c r="E13" s="20">
        <v>473.07</v>
      </c>
      <c r="G13" s="34"/>
    </row>
    <row r="14" spans="1:7" ht="41.4" x14ac:dyDescent="0.25">
      <c r="A14" s="18" t="s">
        <v>42</v>
      </c>
      <c r="B14" s="1" t="s">
        <v>43</v>
      </c>
      <c r="C14" s="17">
        <v>16.7</v>
      </c>
      <c r="D14" s="17">
        <v>16.7</v>
      </c>
      <c r="E14" s="17">
        <v>16.7</v>
      </c>
      <c r="G14" s="34">
        <f>'[1]додаток 3'!E16</f>
        <v>378.726</v>
      </c>
    </row>
    <row r="15" spans="1:7" x14ac:dyDescent="0.25">
      <c r="A15" s="18" t="s">
        <v>44</v>
      </c>
      <c r="B15" s="1" t="s">
        <v>26</v>
      </c>
      <c r="C15" s="17">
        <v>74.91</v>
      </c>
      <c r="D15" s="17">
        <v>74.91</v>
      </c>
      <c r="E15" s="17">
        <v>74.91</v>
      </c>
      <c r="G15" s="33">
        <f>SUM(G16:G18)</f>
        <v>162.86671999999999</v>
      </c>
    </row>
    <row r="16" spans="1:7" x14ac:dyDescent="0.25">
      <c r="A16" s="18" t="s">
        <v>45</v>
      </c>
      <c r="B16" s="19" t="s">
        <v>46</v>
      </c>
      <c r="C16" s="20">
        <v>0.28000000000000003</v>
      </c>
      <c r="D16" s="20">
        <v>0.28000000000000003</v>
      </c>
      <c r="E16" s="20">
        <v>0.28000000000000003</v>
      </c>
      <c r="G16" s="34">
        <f>'[1]додаток 3'!E18</f>
        <v>83.319720000000004</v>
      </c>
    </row>
    <row r="17" spans="1:7" x14ac:dyDescent="0.25">
      <c r="A17" s="18" t="s">
        <v>47</v>
      </c>
      <c r="B17" s="19" t="s">
        <v>27</v>
      </c>
      <c r="C17" s="20">
        <v>74.63</v>
      </c>
      <c r="D17" s="20">
        <v>74.63</v>
      </c>
      <c r="E17" s="20">
        <v>74.63</v>
      </c>
      <c r="G17" s="34">
        <f>'[1]додаток 3'!E19</f>
        <v>1.77</v>
      </c>
    </row>
    <row r="18" spans="1:7" x14ac:dyDescent="0.25">
      <c r="A18" s="18" t="s">
        <v>48</v>
      </c>
      <c r="B18" s="19" t="s">
        <v>28</v>
      </c>
      <c r="C18" s="20">
        <v>0</v>
      </c>
      <c r="D18" s="20">
        <v>0</v>
      </c>
      <c r="E18" s="20">
        <v>0</v>
      </c>
      <c r="G18" s="34">
        <f>'[1]додаток 3'!E20</f>
        <v>77.777000000000001</v>
      </c>
    </row>
    <row r="19" spans="1:7" x14ac:dyDescent="0.25">
      <c r="A19" s="18" t="s">
        <v>49</v>
      </c>
      <c r="B19" s="1" t="s">
        <v>50</v>
      </c>
      <c r="C19" s="17">
        <v>2.4</v>
      </c>
      <c r="D19" s="17">
        <v>2.4</v>
      </c>
      <c r="E19" s="17">
        <v>2.4</v>
      </c>
      <c r="F19" s="27"/>
      <c r="G19" s="33">
        <f>SUM(G20:G22)</f>
        <v>61.271196506769527</v>
      </c>
    </row>
    <row r="20" spans="1:7" x14ac:dyDescent="0.25">
      <c r="A20" s="18" t="s">
        <v>51</v>
      </c>
      <c r="B20" s="19" t="s">
        <v>52</v>
      </c>
      <c r="C20" s="20">
        <v>1.38</v>
      </c>
      <c r="D20" s="20">
        <v>1.38</v>
      </c>
      <c r="E20" s="20">
        <v>1.38</v>
      </c>
      <c r="G20" s="34">
        <f>'[1]додаток 3'!E22</f>
        <v>46.975251027524088</v>
      </c>
    </row>
    <row r="21" spans="1:7" x14ac:dyDescent="0.25">
      <c r="A21" s="18" t="s">
        <v>53</v>
      </c>
      <c r="B21" s="19" t="s">
        <v>46</v>
      </c>
      <c r="C21" s="20">
        <v>0.2</v>
      </c>
      <c r="D21" s="20">
        <v>0.2</v>
      </c>
      <c r="E21" s="20">
        <v>0.2</v>
      </c>
      <c r="G21" s="34">
        <f>'[1]додаток 3'!E23</f>
        <v>10.334555226055301</v>
      </c>
    </row>
    <row r="22" spans="1:7" x14ac:dyDescent="0.25">
      <c r="A22" s="18" t="s">
        <v>54</v>
      </c>
      <c r="B22" s="19" t="s">
        <v>28</v>
      </c>
      <c r="C22" s="20">
        <v>0.82</v>
      </c>
      <c r="D22" s="20">
        <v>0.82</v>
      </c>
      <c r="E22" s="20">
        <v>0.82</v>
      </c>
      <c r="G22" s="34">
        <f>'[1]додаток 3'!E24</f>
        <v>3.961390253190141</v>
      </c>
    </row>
    <row r="23" spans="1:7" x14ac:dyDescent="0.25">
      <c r="A23" s="21">
        <v>2</v>
      </c>
      <c r="B23" s="1" t="s">
        <v>55</v>
      </c>
      <c r="C23" s="17">
        <v>0.25</v>
      </c>
      <c r="D23" s="17">
        <v>0.25</v>
      </c>
      <c r="E23" s="17">
        <v>0.25</v>
      </c>
      <c r="F23" s="27"/>
      <c r="G23" s="33">
        <f>SUM(G24:G26)</f>
        <v>46.386283651579667</v>
      </c>
    </row>
    <row r="24" spans="1:7" x14ac:dyDescent="0.25">
      <c r="A24" s="18" t="s">
        <v>56</v>
      </c>
      <c r="B24" s="19" t="s">
        <v>52</v>
      </c>
      <c r="C24" s="20">
        <v>0</v>
      </c>
      <c r="D24" s="20">
        <v>0</v>
      </c>
      <c r="E24" s="20">
        <v>0</v>
      </c>
      <c r="G24" s="34">
        <f>'[1]додаток 3'!E26</f>
        <v>32.609335196792593</v>
      </c>
    </row>
    <row r="25" spans="1:7" x14ac:dyDescent="0.25">
      <c r="A25" s="18" t="s">
        <v>57</v>
      </c>
      <c r="B25" s="19" t="s">
        <v>46</v>
      </c>
      <c r="C25" s="20">
        <v>0</v>
      </c>
      <c r="D25" s="20">
        <v>0</v>
      </c>
      <c r="E25" s="20">
        <v>0</v>
      </c>
      <c r="G25" s="34">
        <f>'[1]додаток 3'!E27</f>
        <v>7.1740537432943707</v>
      </c>
    </row>
    <row r="26" spans="1:7" x14ac:dyDescent="0.25">
      <c r="A26" s="18" t="s">
        <v>58</v>
      </c>
      <c r="B26" s="19" t="s">
        <v>28</v>
      </c>
      <c r="C26" s="20">
        <v>0.25</v>
      </c>
      <c r="D26" s="20">
        <v>0.25</v>
      </c>
      <c r="E26" s="20">
        <v>0.25</v>
      </c>
      <c r="G26" s="34">
        <f>'[1]додаток 3'!E28</f>
        <v>6.6028947114927004</v>
      </c>
    </row>
    <row r="27" spans="1:7" x14ac:dyDescent="0.25">
      <c r="A27" s="16">
        <v>3</v>
      </c>
      <c r="B27" s="1" t="s">
        <v>29</v>
      </c>
      <c r="C27" s="17">
        <v>114.7</v>
      </c>
      <c r="D27" s="17">
        <v>114.7</v>
      </c>
      <c r="E27" s="17">
        <v>114.7</v>
      </c>
      <c r="G27" s="34">
        <f>'[1]додаток 3'!E29</f>
        <v>0</v>
      </c>
    </row>
    <row r="28" spans="1:7" x14ac:dyDescent="0.25">
      <c r="A28" s="16">
        <v>4</v>
      </c>
      <c r="B28" s="1" t="s">
        <v>30</v>
      </c>
      <c r="C28" s="29">
        <v>0</v>
      </c>
      <c r="D28" s="29">
        <v>0</v>
      </c>
      <c r="E28" s="29">
        <v>0</v>
      </c>
      <c r="G28" s="34">
        <f>'[1]додаток 3'!E30</f>
        <v>0</v>
      </c>
    </row>
    <row r="29" spans="1:7" x14ac:dyDescent="0.25">
      <c r="A29" s="16">
        <v>5</v>
      </c>
      <c r="B29" s="1" t="s">
        <v>31</v>
      </c>
      <c r="C29" s="17">
        <v>516.76</v>
      </c>
      <c r="D29" s="17">
        <v>690.64</v>
      </c>
      <c r="E29" s="17">
        <v>690.67</v>
      </c>
      <c r="F29" s="27"/>
      <c r="G29" s="33">
        <f>G8+G23+G27+G28</f>
        <v>654.89320015834915</v>
      </c>
    </row>
    <row r="30" spans="1:7" x14ac:dyDescent="0.25">
      <c r="A30" s="16">
        <v>6</v>
      </c>
      <c r="B30" s="1" t="s">
        <v>32</v>
      </c>
      <c r="C30" s="22">
        <v>0</v>
      </c>
      <c r="D30" s="22">
        <v>0</v>
      </c>
      <c r="E30" s="22">
        <v>0</v>
      </c>
      <c r="G30" s="35">
        <v>0</v>
      </c>
    </row>
    <row r="31" spans="1:7" x14ac:dyDescent="0.25">
      <c r="A31" s="16">
        <v>7</v>
      </c>
      <c r="B31" s="1" t="s">
        <v>33</v>
      </c>
      <c r="C31" s="17">
        <v>20.67</v>
      </c>
      <c r="D31" s="17">
        <v>27.62</v>
      </c>
      <c r="E31" s="17">
        <v>27.62</v>
      </c>
      <c r="G31" s="36">
        <f>'[1]додаток 3'!E33</f>
        <v>13.097864003166983</v>
      </c>
    </row>
    <row r="32" spans="1:7" x14ac:dyDescent="0.25">
      <c r="A32" s="18" t="s">
        <v>59</v>
      </c>
      <c r="B32" s="19" t="s">
        <v>34</v>
      </c>
      <c r="C32" s="20">
        <v>3.72</v>
      </c>
      <c r="D32" s="20">
        <v>4.97</v>
      </c>
      <c r="E32" s="20">
        <v>4.97</v>
      </c>
      <c r="G32" s="36">
        <f>'[1]додаток 3'!E34</f>
        <v>2.3576155205700569</v>
      </c>
    </row>
    <row r="33" spans="1:7" x14ac:dyDescent="0.25">
      <c r="A33" s="18" t="s">
        <v>60</v>
      </c>
      <c r="B33" s="19" t="s">
        <v>84</v>
      </c>
      <c r="C33" s="20">
        <v>16.95</v>
      </c>
      <c r="D33" s="20">
        <v>22.65</v>
      </c>
      <c r="E33" s="20">
        <v>22.65</v>
      </c>
      <c r="G33" s="36">
        <f>'[1]додаток 3'!E35</f>
        <v>10.740248482596925</v>
      </c>
    </row>
    <row r="34" spans="1:7" ht="27.6" x14ac:dyDescent="0.25">
      <c r="A34" s="16">
        <v>8</v>
      </c>
      <c r="B34" s="1" t="s">
        <v>61</v>
      </c>
      <c r="C34" s="17">
        <f>C29+C31</f>
        <v>537.42999999999995</v>
      </c>
      <c r="D34" s="17">
        <f>D29+D31</f>
        <v>718.26</v>
      </c>
      <c r="E34" s="17">
        <f>E29+E31</f>
        <v>718.29</v>
      </c>
      <c r="G34" s="33" t="e">
        <f>#REF!/G35*1000</f>
        <v>#REF!</v>
      </c>
    </row>
    <row r="35" spans="1:7" ht="27.6" x14ac:dyDescent="0.25">
      <c r="A35" s="16">
        <v>9</v>
      </c>
      <c r="B35" s="1" t="s">
        <v>66</v>
      </c>
      <c r="C35" s="20">
        <v>1966.3</v>
      </c>
      <c r="D35" s="20">
        <v>1760.9</v>
      </c>
      <c r="E35" s="20">
        <v>78.08</v>
      </c>
      <c r="G35" s="37">
        <f>'[1]додаток 3'!E46</f>
        <v>5517.6</v>
      </c>
    </row>
    <row r="36" spans="1:7" x14ac:dyDescent="0.25">
      <c r="A36" s="16">
        <v>10</v>
      </c>
      <c r="B36" s="19" t="s">
        <v>67</v>
      </c>
      <c r="C36" s="30">
        <v>3.3</v>
      </c>
      <c r="D36" s="30">
        <v>3.3</v>
      </c>
      <c r="E36" s="30">
        <v>3.3</v>
      </c>
      <c r="G36" s="38">
        <v>0</v>
      </c>
    </row>
    <row r="38" spans="1:7" ht="13.2" customHeight="1" x14ac:dyDescent="0.25"/>
    <row r="40" spans="1:7" ht="15.6" x14ac:dyDescent="0.3">
      <c r="B40" s="31"/>
    </row>
  </sheetData>
  <mergeCells count="4">
    <mergeCell ref="A3:E3"/>
    <mergeCell ref="B4:D4"/>
    <mergeCell ref="A6:A7"/>
    <mergeCell ref="B6:B7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H11" sqref="H11"/>
    </sheetView>
  </sheetViews>
  <sheetFormatPr defaultColWidth="8.88671875" defaultRowHeight="13.8" x14ac:dyDescent="0.25"/>
  <cols>
    <col min="1" max="1" width="7.5546875" style="14" customWidth="1"/>
    <col min="2" max="2" width="33.6640625" style="14" customWidth="1"/>
    <col min="3" max="5" width="12" style="14" customWidth="1"/>
    <col min="6" max="6" width="10.44140625" style="14" bestFit="1" customWidth="1"/>
    <col min="7" max="7" width="7.5546875" style="14" hidden="1" customWidth="1"/>
    <col min="8" max="16384" width="8.88671875" style="14"/>
  </cols>
  <sheetData>
    <row r="1" spans="1:7" x14ac:dyDescent="0.25">
      <c r="D1" s="25" t="s">
        <v>14</v>
      </c>
    </row>
    <row r="2" spans="1:7" x14ac:dyDescent="0.25">
      <c r="A2" s="55" t="s">
        <v>74</v>
      </c>
      <c r="B2" s="55"/>
      <c r="C2" s="55"/>
      <c r="D2" s="55"/>
      <c r="E2" s="55"/>
    </row>
    <row r="3" spans="1:7" x14ac:dyDescent="0.25">
      <c r="A3" s="55" t="s">
        <v>75</v>
      </c>
      <c r="B3" s="55"/>
      <c r="C3" s="55"/>
      <c r="D3" s="55"/>
      <c r="E3" s="55"/>
    </row>
    <row r="4" spans="1:7" x14ac:dyDescent="0.25">
      <c r="B4" s="58" t="s">
        <v>72</v>
      </c>
      <c r="C4" s="58"/>
      <c r="D4" s="58"/>
    </row>
    <row r="5" spans="1:7" x14ac:dyDescent="0.25">
      <c r="B5" s="24"/>
      <c r="C5" s="24"/>
      <c r="D5" s="24"/>
      <c r="E5" s="25" t="s">
        <v>15</v>
      </c>
    </row>
    <row r="6" spans="1:7" ht="46.2" customHeight="1" x14ac:dyDescent="0.25">
      <c r="A6" s="57" t="s">
        <v>71</v>
      </c>
      <c r="B6" s="57" t="s">
        <v>16</v>
      </c>
      <c r="C6" s="40" t="s">
        <v>8</v>
      </c>
      <c r="D6" s="40" t="s">
        <v>17</v>
      </c>
      <c r="E6" s="26" t="s">
        <v>18</v>
      </c>
    </row>
    <row r="7" spans="1:7" ht="24" customHeight="1" x14ac:dyDescent="0.25">
      <c r="A7" s="57"/>
      <c r="B7" s="57"/>
      <c r="C7" s="10" t="s">
        <v>19</v>
      </c>
      <c r="D7" s="10" t="s">
        <v>19</v>
      </c>
      <c r="E7" s="10" t="s">
        <v>19</v>
      </c>
    </row>
    <row r="8" spans="1:7" x14ac:dyDescent="0.25">
      <c r="A8" s="16">
        <v>1</v>
      </c>
      <c r="B8" s="1" t="s">
        <v>20</v>
      </c>
      <c r="C8" s="17">
        <v>0</v>
      </c>
      <c r="D8" s="17">
        <v>0</v>
      </c>
      <c r="E8" s="17">
        <v>0</v>
      </c>
      <c r="F8" s="27"/>
      <c r="G8" s="39">
        <f>'[1]додаток 4'!E10</f>
        <v>134.08633605625229</v>
      </c>
    </row>
    <row r="9" spans="1:7" x14ac:dyDescent="0.25">
      <c r="A9" s="18" t="s">
        <v>37</v>
      </c>
      <c r="B9" s="19" t="s">
        <v>21</v>
      </c>
      <c r="C9" s="17">
        <v>0</v>
      </c>
      <c r="D9" s="17">
        <v>0</v>
      </c>
      <c r="E9" s="17">
        <v>0</v>
      </c>
      <c r="G9" s="39">
        <f>'[1]додаток 4'!E11</f>
        <v>6.6518944387545034</v>
      </c>
    </row>
    <row r="10" spans="1:7" ht="31.2" customHeight="1" x14ac:dyDescent="0.25">
      <c r="A10" s="18" t="s">
        <v>38</v>
      </c>
      <c r="B10" s="19" t="s">
        <v>23</v>
      </c>
      <c r="C10" s="20">
        <v>0</v>
      </c>
      <c r="D10" s="20">
        <v>0</v>
      </c>
      <c r="E10" s="20">
        <v>0</v>
      </c>
      <c r="G10" s="39">
        <f>'[1]додаток 4'!E12</f>
        <v>0.67200000000000004</v>
      </c>
    </row>
    <row r="11" spans="1:7" ht="31.2" customHeight="1" x14ac:dyDescent="0.25">
      <c r="A11" s="18" t="s">
        <v>39</v>
      </c>
      <c r="B11" s="19" t="s">
        <v>24</v>
      </c>
      <c r="C11" s="20">
        <v>0</v>
      </c>
      <c r="D11" s="20">
        <v>0</v>
      </c>
      <c r="E11" s="20">
        <v>0</v>
      </c>
      <c r="G11" s="39">
        <f>'[1]додаток 4'!E13</f>
        <v>0.12399726861053056</v>
      </c>
    </row>
    <row r="12" spans="1:7" ht="31.2" customHeight="1" x14ac:dyDescent="0.25">
      <c r="A12" s="18" t="s">
        <v>40</v>
      </c>
      <c r="B12" s="19" t="s">
        <v>25</v>
      </c>
      <c r="C12" s="20">
        <v>0</v>
      </c>
      <c r="D12" s="20">
        <v>0</v>
      </c>
      <c r="E12" s="20">
        <v>0</v>
      </c>
      <c r="G12" s="39">
        <f>'[1]додаток 4'!E14</f>
        <v>5.8558971701439724</v>
      </c>
    </row>
    <row r="13" spans="1:7" ht="31.2" customHeight="1" x14ac:dyDescent="0.25">
      <c r="A13" s="18" t="s">
        <v>42</v>
      </c>
      <c r="B13" s="1" t="s">
        <v>43</v>
      </c>
      <c r="C13" s="17">
        <v>0</v>
      </c>
      <c r="D13" s="17">
        <v>0</v>
      </c>
      <c r="E13" s="17">
        <v>0</v>
      </c>
      <c r="G13" s="39">
        <f>'[1]додаток 4'!E15</f>
        <v>90.728603190878303</v>
      </c>
    </row>
    <row r="14" spans="1:7" x14ac:dyDescent="0.25">
      <c r="A14" s="18" t="s">
        <v>44</v>
      </c>
      <c r="B14" s="1" t="s">
        <v>26</v>
      </c>
      <c r="C14" s="17">
        <v>0</v>
      </c>
      <c r="D14" s="17">
        <v>0</v>
      </c>
      <c r="E14" s="17">
        <v>0</v>
      </c>
      <c r="G14" s="39">
        <f>'[1]додаток 4'!E16</f>
        <v>23.98137273101873</v>
      </c>
    </row>
    <row r="15" spans="1:7" ht="16.2" customHeight="1" x14ac:dyDescent="0.25">
      <c r="A15" s="18" t="s">
        <v>45</v>
      </c>
      <c r="B15" s="19" t="s">
        <v>46</v>
      </c>
      <c r="C15" s="20">
        <v>0</v>
      </c>
      <c r="D15" s="20">
        <v>0</v>
      </c>
      <c r="E15" s="20">
        <v>0</v>
      </c>
      <c r="G15" s="39">
        <f>'[1]додаток 4'!E17</f>
        <v>19.960292701993225</v>
      </c>
    </row>
    <row r="16" spans="1:7" ht="16.2" customHeight="1" x14ac:dyDescent="0.25">
      <c r="A16" s="18" t="s">
        <v>47</v>
      </c>
      <c r="B16" s="19" t="s">
        <v>27</v>
      </c>
      <c r="C16" s="20">
        <v>0</v>
      </c>
      <c r="D16" s="20">
        <v>0</v>
      </c>
      <c r="E16" s="20">
        <v>0</v>
      </c>
      <c r="G16" s="39">
        <f>'[1]додаток 4'!E18</f>
        <v>0.2659272817366829</v>
      </c>
    </row>
    <row r="17" spans="1:7" ht="16.2" customHeight="1" x14ac:dyDescent="0.25">
      <c r="A17" s="18" t="s">
        <v>48</v>
      </c>
      <c r="B17" s="19" t="s">
        <v>28</v>
      </c>
      <c r="C17" s="20">
        <v>0</v>
      </c>
      <c r="D17" s="20">
        <v>0</v>
      </c>
      <c r="E17" s="20">
        <v>0</v>
      </c>
      <c r="G17" s="39">
        <f>'[1]додаток 4'!E19</f>
        <v>3.7551527472888222</v>
      </c>
    </row>
    <row r="18" spans="1:7" ht="16.2" customHeight="1" x14ac:dyDescent="0.25">
      <c r="A18" s="18" t="s">
        <v>49</v>
      </c>
      <c r="B18" s="1" t="s">
        <v>50</v>
      </c>
      <c r="C18" s="17">
        <v>0</v>
      </c>
      <c r="D18" s="17">
        <v>0</v>
      </c>
      <c r="E18" s="17">
        <v>0</v>
      </c>
      <c r="F18" s="27"/>
      <c r="G18" s="39">
        <f>'[1]додаток 4'!E20</f>
        <v>12.72446569560076</v>
      </c>
    </row>
    <row r="19" spans="1:7" ht="16.2" customHeight="1" x14ac:dyDescent="0.25">
      <c r="A19" s="18" t="s">
        <v>51</v>
      </c>
      <c r="B19" s="19" t="s">
        <v>52</v>
      </c>
      <c r="C19" s="20">
        <v>0</v>
      </c>
      <c r="D19" s="20">
        <v>0</v>
      </c>
      <c r="E19" s="20">
        <v>0</v>
      </c>
      <c r="G19" s="39">
        <f>'[1]додаток 4'!E21</f>
        <v>9.7551188665884094</v>
      </c>
    </row>
    <row r="20" spans="1:7" ht="16.2" customHeight="1" x14ac:dyDescent="0.25">
      <c r="A20" s="18" t="s">
        <v>53</v>
      </c>
      <c r="B20" s="19" t="s">
        <v>46</v>
      </c>
      <c r="C20" s="20">
        <v>0</v>
      </c>
      <c r="D20" s="20">
        <v>0</v>
      </c>
      <c r="E20" s="20">
        <v>0</v>
      </c>
      <c r="G20" s="39">
        <f>'[1]додаток 4'!E22</f>
        <v>2.14612615064945</v>
      </c>
    </row>
    <row r="21" spans="1:7" ht="16.2" customHeight="1" x14ac:dyDescent="0.25">
      <c r="A21" s="18" t="s">
        <v>54</v>
      </c>
      <c r="B21" s="19" t="s">
        <v>28</v>
      </c>
      <c r="C21" s="20">
        <v>0</v>
      </c>
      <c r="D21" s="20">
        <v>0</v>
      </c>
      <c r="E21" s="20">
        <v>0</v>
      </c>
      <c r="G21" s="39">
        <f>'[1]додаток 4'!E23</f>
        <v>0.82322067836290125</v>
      </c>
    </row>
    <row r="22" spans="1:7" x14ac:dyDescent="0.25">
      <c r="A22" s="21">
        <v>2</v>
      </c>
      <c r="B22" s="1" t="s">
        <v>55</v>
      </c>
      <c r="C22" s="17">
        <v>0</v>
      </c>
      <c r="D22" s="17">
        <v>0</v>
      </c>
      <c r="E22" s="17">
        <v>0</v>
      </c>
      <c r="F22" s="27"/>
      <c r="G22" s="39">
        <f>'[1]додаток 4'!E24</f>
        <v>9.5390582028348145</v>
      </c>
    </row>
    <row r="23" spans="1:7" x14ac:dyDescent="0.25">
      <c r="A23" s="18" t="s">
        <v>56</v>
      </c>
      <c r="B23" s="19" t="s">
        <v>52</v>
      </c>
      <c r="C23" s="20">
        <v>0</v>
      </c>
      <c r="D23" s="20">
        <v>0</v>
      </c>
      <c r="E23" s="20">
        <v>0</v>
      </c>
      <c r="G23" s="39">
        <f>'[1]додаток 4'!E25</f>
        <v>6.7059122203975337</v>
      </c>
    </row>
    <row r="24" spans="1:7" x14ac:dyDescent="0.25">
      <c r="A24" s="18" t="s">
        <v>57</v>
      </c>
      <c r="B24" s="19" t="s">
        <v>46</v>
      </c>
      <c r="C24" s="20">
        <v>0</v>
      </c>
      <c r="D24" s="20">
        <v>0</v>
      </c>
      <c r="E24" s="20">
        <v>0</v>
      </c>
      <c r="G24" s="39">
        <f>'[1]додаток 4'!E26</f>
        <v>1.4753006884874573</v>
      </c>
    </row>
    <row r="25" spans="1:7" x14ac:dyDescent="0.25">
      <c r="A25" s="18" t="s">
        <v>58</v>
      </c>
      <c r="B25" s="19" t="s">
        <v>28</v>
      </c>
      <c r="C25" s="20">
        <v>0</v>
      </c>
      <c r="D25" s="20">
        <v>0</v>
      </c>
      <c r="E25" s="20">
        <v>0</v>
      </c>
      <c r="G25" s="39">
        <f>'[1]додаток 4'!E27</f>
        <v>1.3578452939498233</v>
      </c>
    </row>
    <row r="26" spans="1:7" x14ac:dyDescent="0.25">
      <c r="A26" s="16">
        <v>3</v>
      </c>
      <c r="B26" s="1" t="s">
        <v>29</v>
      </c>
      <c r="C26" s="17">
        <v>0</v>
      </c>
      <c r="D26" s="17">
        <v>0</v>
      </c>
      <c r="E26" s="17">
        <v>0</v>
      </c>
      <c r="G26" s="39">
        <f>'[1]додаток 4'!E28</f>
        <v>0</v>
      </c>
    </row>
    <row r="27" spans="1:7" x14ac:dyDescent="0.25">
      <c r="A27" s="16">
        <v>4</v>
      </c>
      <c r="B27" s="1" t="s">
        <v>30</v>
      </c>
      <c r="C27" s="29">
        <v>0</v>
      </c>
      <c r="D27" s="29">
        <v>0</v>
      </c>
      <c r="E27" s="29">
        <v>0</v>
      </c>
      <c r="G27" s="39">
        <f>'[1]додаток 4'!E29</f>
        <v>0</v>
      </c>
    </row>
    <row r="28" spans="1:7" x14ac:dyDescent="0.25">
      <c r="A28" s="16">
        <v>5</v>
      </c>
      <c r="B28" s="1" t="s">
        <v>31</v>
      </c>
      <c r="C28" s="17">
        <f>C8+C22+C26+C27</f>
        <v>0</v>
      </c>
      <c r="D28" s="17">
        <f>D8+D22+D26+D27</f>
        <v>0</v>
      </c>
      <c r="E28" s="17">
        <f>E8+E22+E26+E27</f>
        <v>0</v>
      </c>
      <c r="F28" s="27"/>
      <c r="G28" s="39">
        <f>'[1]додаток 4'!E30</f>
        <v>143.6253942590871</v>
      </c>
    </row>
    <row r="29" spans="1:7" x14ac:dyDescent="0.25">
      <c r="A29" s="16">
        <v>6</v>
      </c>
      <c r="B29" s="1" t="s">
        <v>32</v>
      </c>
      <c r="C29" s="22">
        <v>0</v>
      </c>
      <c r="D29" s="22">
        <v>0</v>
      </c>
      <c r="E29" s="22">
        <v>0</v>
      </c>
      <c r="G29" s="39">
        <f>'[1]додаток 4'!E31</f>
        <v>0</v>
      </c>
    </row>
    <row r="30" spans="1:7" x14ac:dyDescent="0.25">
      <c r="A30" s="16">
        <v>7</v>
      </c>
      <c r="B30" s="1" t="s">
        <v>33</v>
      </c>
      <c r="C30" s="17">
        <v>0</v>
      </c>
      <c r="D30" s="17">
        <v>0</v>
      </c>
      <c r="E30" s="17">
        <v>0</v>
      </c>
      <c r="G30" s="39">
        <f>'[1]додаток 4'!E32</f>
        <v>2.8725078851817423</v>
      </c>
    </row>
    <row r="31" spans="1:7" x14ac:dyDescent="0.25">
      <c r="A31" s="18" t="s">
        <v>59</v>
      </c>
      <c r="B31" s="19" t="s">
        <v>34</v>
      </c>
      <c r="C31" s="20">
        <v>0</v>
      </c>
      <c r="D31" s="20">
        <v>0</v>
      </c>
      <c r="E31" s="20">
        <v>0</v>
      </c>
      <c r="G31" s="39">
        <f>'[1]додаток 4'!E33</f>
        <v>0.51705141933271359</v>
      </c>
    </row>
    <row r="32" spans="1:7" ht="27.6" x14ac:dyDescent="0.25">
      <c r="A32" s="18" t="s">
        <v>60</v>
      </c>
      <c r="B32" s="19" t="s">
        <v>35</v>
      </c>
      <c r="C32" s="20">
        <v>0</v>
      </c>
      <c r="D32" s="20">
        <v>0</v>
      </c>
      <c r="E32" s="20">
        <v>0</v>
      </c>
      <c r="G32" s="39">
        <f>'[1]додаток 4'!E34</f>
        <v>2.3554564658490289</v>
      </c>
    </row>
    <row r="33" spans="1:7" ht="27.6" x14ac:dyDescent="0.25">
      <c r="A33" s="16">
        <v>8</v>
      </c>
      <c r="B33" s="1" t="s">
        <v>61</v>
      </c>
      <c r="C33" s="17">
        <f>C28+C30</f>
        <v>0</v>
      </c>
      <c r="D33" s="17">
        <f>D28+D30</f>
        <v>0</v>
      </c>
      <c r="E33" s="17">
        <f>E28+E30</f>
        <v>0</v>
      </c>
      <c r="G33" s="39">
        <f>'[1]додаток 4'!E36</f>
        <v>26.551018947417145</v>
      </c>
    </row>
    <row r="34" spans="1:7" ht="27.6" x14ac:dyDescent="0.25">
      <c r="A34" s="16">
        <v>9</v>
      </c>
      <c r="B34" s="1" t="s">
        <v>66</v>
      </c>
      <c r="C34" s="17">
        <f>'Т Б'!C35</f>
        <v>1966.3</v>
      </c>
      <c r="D34" s="17">
        <f>'Т Б'!D35</f>
        <v>1760.9</v>
      </c>
      <c r="E34" s="17">
        <f>'Т Б'!E35</f>
        <v>78.08</v>
      </c>
      <c r="G34" s="39">
        <f>'[1]додаток 4'!E37</f>
        <v>5517.6</v>
      </c>
    </row>
    <row r="35" spans="1:7" x14ac:dyDescent="0.25">
      <c r="A35" s="16">
        <v>10</v>
      </c>
      <c r="B35" s="19" t="s">
        <v>67</v>
      </c>
      <c r="C35" s="30">
        <v>0</v>
      </c>
      <c r="D35" s="30">
        <v>0</v>
      </c>
      <c r="E35" s="30">
        <v>0</v>
      </c>
    </row>
    <row r="37" spans="1:7" ht="13.2" customHeight="1" x14ac:dyDescent="0.25"/>
    <row r="39" spans="1:7" ht="15.6" x14ac:dyDescent="0.3">
      <c r="B39" s="31"/>
    </row>
  </sheetData>
  <mergeCells count="5">
    <mergeCell ref="A2:E2"/>
    <mergeCell ref="A3:E3"/>
    <mergeCell ref="B4:D4"/>
    <mergeCell ref="A6:A7"/>
    <mergeCell ref="B6:B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Тарифи</vt:lpstr>
      <vt:lpstr>ТЕ Б</vt:lpstr>
      <vt:lpstr>В Б</vt:lpstr>
      <vt:lpstr>Т Б</vt:lpstr>
      <vt:lpstr>П Б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CompEconom</cp:lastModifiedBy>
  <cp:lastPrinted>2023-10-16T06:16:03Z</cp:lastPrinted>
  <dcterms:created xsi:type="dcterms:W3CDTF">2020-05-30T05:05:03Z</dcterms:created>
  <dcterms:modified xsi:type="dcterms:W3CDTF">2023-10-17T05:07:56Z</dcterms:modified>
</cp:coreProperties>
</file>