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140" windowHeight="6696" tabRatio="942"/>
  </bookViews>
  <sheets>
    <sheet name="Тарифи" sheetId="2" r:id="rId1"/>
  </sheets>
  <calcPr calcId="145621"/>
</workbook>
</file>

<file path=xl/calcChain.xml><?xml version="1.0" encoding="utf-8"?>
<calcChain xmlns="http://schemas.openxmlformats.org/spreadsheetml/2006/main">
  <c r="I21" i="2" l="1"/>
  <c r="F21" i="2"/>
  <c r="G21" i="2" s="1"/>
  <c r="I14" i="2"/>
  <c r="L7" i="2"/>
  <c r="I7" i="2"/>
  <c r="K9" i="2"/>
  <c r="H9" i="2"/>
  <c r="H7" i="2" s="1"/>
  <c r="N21" i="2"/>
  <c r="N20" i="2"/>
  <c r="N14" i="2"/>
  <c r="N13" i="2"/>
  <c r="N7" i="2"/>
  <c r="N6" i="2"/>
  <c r="G11" i="2"/>
  <c r="C18" i="2"/>
  <c r="D18" i="2" s="1"/>
  <c r="M11" i="2"/>
  <c r="J11" i="2"/>
  <c r="D11" i="2"/>
  <c r="O15" i="2"/>
  <c r="O22" i="2"/>
  <c r="O21" i="2" s="1"/>
  <c r="O8" i="2"/>
  <c r="O16" i="2"/>
  <c r="O14" i="2" s="1"/>
  <c r="O23" i="2"/>
  <c r="O9" i="2"/>
  <c r="O10" i="2"/>
  <c r="O7" i="2"/>
  <c r="P7" i="2" s="1"/>
  <c r="O24" i="2"/>
  <c r="O17" i="2"/>
  <c r="I13" i="2"/>
  <c r="J13" i="2" s="1"/>
  <c r="J14" i="2"/>
  <c r="I20" i="2"/>
  <c r="J20" i="2" s="1"/>
  <c r="L6" i="2"/>
  <c r="M6" i="2" s="1"/>
  <c r="K7" i="2"/>
  <c r="K6" i="2"/>
  <c r="I6" i="2"/>
  <c r="F13" i="2"/>
  <c r="C20" i="2"/>
  <c r="D20" i="2" s="1"/>
  <c r="C13" i="2"/>
  <c r="J21" i="2"/>
  <c r="M7" i="2"/>
  <c r="E8" i="2"/>
  <c r="E9" i="2"/>
  <c r="F6" i="2"/>
  <c r="G13" i="2"/>
  <c r="G14" i="2"/>
  <c r="E7" i="2"/>
  <c r="E6" i="2" s="1"/>
  <c r="B7" i="2"/>
  <c r="B6" i="2"/>
  <c r="D6" i="2" s="1"/>
  <c r="C6" i="2"/>
  <c r="G7" i="2"/>
  <c r="D21" i="2"/>
  <c r="D14" i="2"/>
  <c r="D13" i="2"/>
  <c r="D7" i="2"/>
  <c r="O13" i="2" l="1"/>
  <c r="P13" i="2" s="1"/>
  <c r="P14" i="2"/>
  <c r="H6" i="2"/>
  <c r="J6" i="2" s="1"/>
  <c r="J7" i="2"/>
  <c r="G6" i="2"/>
  <c r="C25" i="2"/>
  <c r="D25" i="2" s="1"/>
  <c r="P21" i="2"/>
  <c r="O20" i="2"/>
  <c r="P20" i="2" s="1"/>
  <c r="F20" i="2"/>
  <c r="G20" i="2" s="1"/>
  <c r="O6" i="2"/>
  <c r="P6" i="2" s="1"/>
</calcChain>
</file>

<file path=xl/sharedStrings.xml><?xml version="1.0" encoding="utf-8"?>
<sst xmlns="http://schemas.openxmlformats.org/spreadsheetml/2006/main" count="43" uniqueCount="19">
  <si>
    <t>ТАРИФИ</t>
  </si>
  <si>
    <t xml:space="preserve">Тариф на теплову енергію, грн./Гкал (без ПДВ) </t>
  </si>
  <si>
    <t xml:space="preserve"> -  тариф на виробництво теплової енергії, грн./Гкал (без ПДВ)</t>
  </si>
  <si>
    <t xml:space="preserve"> - тариф на постачання теплової енергії, грн./Гкал (без ПДВ)</t>
  </si>
  <si>
    <t xml:space="preserve"> - тариф на транспортування теплової грн./Гкал (без ПДВ)</t>
  </si>
  <si>
    <t>Діючі тарифи</t>
  </si>
  <si>
    <t>Проект тарифів</t>
  </si>
  <si>
    <t>Миргород без ІТП</t>
  </si>
  <si>
    <t>Миргород з ІТП</t>
  </si>
  <si>
    <t>Кашинська, 26</t>
  </si>
  <si>
    <t>Я.Усика, 36</t>
  </si>
  <si>
    <t>В.Багачка</t>
  </si>
  <si>
    <t>Для потреб населення</t>
  </si>
  <si>
    <t>Для бюджетних установ</t>
  </si>
  <si>
    <t>Для інших споживачів</t>
  </si>
  <si>
    <t xml:space="preserve">Тариф на послугу з постачання теплової енергії,  грн./Гкал(з ПДВ) </t>
  </si>
  <si>
    <t>Тариф на послугу с постачання гарячої води, грн./м3 води (з ПДВ)</t>
  </si>
  <si>
    <t>Запропоновані проекти тарифів в порівнянні з діючими:</t>
  </si>
  <si>
    <t>% зменшення тарифів у порівнянні до діючого(+ збільшення/ - зменшення)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</si>
</sst>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0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/>
    <xf numFmtId="2" fontId="1" fillId="0" borderId="0" xfId="0" applyNumberFormat="1" applyFont="1"/>
    <xf numFmtId="0" fontId="0" fillId="2" borderId="0" xfId="0" applyFill="1"/>
    <xf numFmtId="2" fontId="1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P26"/>
  <sheetViews>
    <sheetView tabSelected="1" zoomScale="80" zoomScaleNormal="80" workbookViewId="0">
      <selection activeCell="W8" sqref="W8"/>
    </sheetView>
  </sheetViews>
  <sheetFormatPr defaultRowHeight="14.4" x14ac:dyDescent="0.3"/>
  <cols>
    <col min="1" max="1" width="45.6640625" customWidth="1"/>
    <col min="2" max="2" width="9.33203125" customWidth="1"/>
    <col min="3" max="3" width="9.33203125" style="21" customWidth="1"/>
    <col min="4" max="4" width="11.33203125" customWidth="1"/>
    <col min="5" max="5" width="9.6640625" customWidth="1"/>
    <col min="6" max="6" width="10" style="21" customWidth="1"/>
    <col min="7" max="7" width="11.33203125" customWidth="1"/>
    <col min="8" max="8" width="9.5546875" customWidth="1"/>
    <col min="9" max="9" width="9.6640625" style="21" customWidth="1"/>
    <col min="10" max="10" width="11.33203125" customWidth="1"/>
    <col min="11" max="11" width="10" customWidth="1"/>
    <col min="12" max="12" width="10.109375" style="21" customWidth="1"/>
    <col min="13" max="13" width="11.33203125" customWidth="1"/>
    <col min="14" max="14" width="10" hidden="1" customWidth="1"/>
    <col min="15" max="15" width="10.33203125" hidden="1" customWidth="1"/>
    <col min="16" max="16" width="11.33203125" hidden="1" customWidth="1"/>
  </cols>
  <sheetData>
    <row r="2" spans="1:16" ht="17.399999999999999" x14ac:dyDescent="0.3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33.6" customHeight="1" x14ac:dyDescent="0.3">
      <c r="A3" s="32" t="s">
        <v>0</v>
      </c>
      <c r="B3" s="33" t="s">
        <v>7</v>
      </c>
      <c r="C3" s="34"/>
      <c r="D3" s="35"/>
      <c r="E3" s="33" t="s">
        <v>8</v>
      </c>
      <c r="F3" s="34"/>
      <c r="G3" s="35"/>
      <c r="H3" s="33" t="s">
        <v>9</v>
      </c>
      <c r="I3" s="34"/>
      <c r="J3" s="35"/>
      <c r="K3" s="33" t="s">
        <v>10</v>
      </c>
      <c r="L3" s="34"/>
      <c r="M3" s="35"/>
      <c r="N3" s="36" t="s">
        <v>11</v>
      </c>
      <c r="O3" s="36"/>
      <c r="P3" s="36"/>
    </row>
    <row r="4" spans="1:16" ht="76.95" customHeight="1" x14ac:dyDescent="0.3">
      <c r="A4" s="32"/>
      <c r="B4" s="14" t="s">
        <v>5</v>
      </c>
      <c r="C4" s="24" t="s">
        <v>6</v>
      </c>
      <c r="D4" s="15" t="s">
        <v>18</v>
      </c>
      <c r="E4" s="14" t="s">
        <v>5</v>
      </c>
      <c r="F4" s="24" t="s">
        <v>6</v>
      </c>
      <c r="G4" s="15" t="s">
        <v>18</v>
      </c>
      <c r="H4" s="14" t="s">
        <v>5</v>
      </c>
      <c r="I4" s="24" t="s">
        <v>6</v>
      </c>
      <c r="J4" s="15" t="s">
        <v>18</v>
      </c>
      <c r="K4" s="14" t="s">
        <v>5</v>
      </c>
      <c r="L4" s="24" t="s">
        <v>6</v>
      </c>
      <c r="M4" s="15" t="s">
        <v>18</v>
      </c>
      <c r="N4" s="14" t="s">
        <v>5</v>
      </c>
      <c r="O4" s="14" t="s">
        <v>6</v>
      </c>
      <c r="P4" s="15" t="s">
        <v>18</v>
      </c>
    </row>
    <row r="5" spans="1:16" ht="16.2" customHeight="1" x14ac:dyDescent="0.3">
      <c r="A5" s="29" t="s">
        <v>12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7.6" x14ac:dyDescent="0.3">
      <c r="A6" s="11" t="s">
        <v>15</v>
      </c>
      <c r="B6" s="6">
        <f>B7*1.2</f>
        <v>2036.2919999999999</v>
      </c>
      <c r="C6" s="25">
        <f>ROUND(C7*1.2,2)</f>
        <v>3274.73</v>
      </c>
      <c r="D6" s="10">
        <f>C6/B6-1</f>
        <v>0.60818291286318482</v>
      </c>
      <c r="E6" s="6">
        <f>E7*1.2</f>
        <v>2056.4279999999999</v>
      </c>
      <c r="F6" s="25">
        <f>ROUND(F7*1.2,2)</f>
        <v>3280.96</v>
      </c>
      <c r="G6" s="10">
        <f>F6/E6-1</f>
        <v>0.59546553538465741</v>
      </c>
      <c r="H6" s="6">
        <f>H7*1.2</f>
        <v>1958.5559999999998</v>
      </c>
      <c r="I6" s="25">
        <f>ROUND(I7*1.2,2)</f>
        <v>2865.05</v>
      </c>
      <c r="J6" s="10">
        <f>I6/H6-1</f>
        <v>0.46283792753436748</v>
      </c>
      <c r="K6" s="6">
        <f>K7*1.2</f>
        <v>1957.0679999999998</v>
      </c>
      <c r="L6" s="25">
        <f>ROUND(L7*1.2,2)</f>
        <v>2660.09</v>
      </c>
      <c r="M6" s="10">
        <f>L6/K6-1</f>
        <v>0.35922206075619267</v>
      </c>
      <c r="N6" s="6">
        <f>N7*1.2</f>
        <v>1849.9079999999999</v>
      </c>
      <c r="O6" s="6" t="e">
        <f>ROUND(O7*1.2,2)</f>
        <v>#REF!</v>
      </c>
      <c r="P6" s="10" t="e">
        <f>O6/N6-1</f>
        <v>#REF!</v>
      </c>
    </row>
    <row r="7" spans="1:16" ht="15.6" x14ac:dyDescent="0.3">
      <c r="A7" s="7" t="s">
        <v>1</v>
      </c>
      <c r="B7" s="3">
        <f>B8+B9+B10</f>
        <v>1696.91</v>
      </c>
      <c r="C7" s="26">
        <v>2728.94</v>
      </c>
      <c r="D7" s="10">
        <f>C7/B7-1</f>
        <v>0.60818193068577586</v>
      </c>
      <c r="E7" s="3">
        <f>E8+E9+E10</f>
        <v>1713.69</v>
      </c>
      <c r="F7" s="26">
        <v>2734.13</v>
      </c>
      <c r="G7" s="10">
        <f>F7/E7-1</f>
        <v>0.59546359026428353</v>
      </c>
      <c r="H7" s="3">
        <f>H8+H9+H10</f>
        <v>1632.1299999999999</v>
      </c>
      <c r="I7" s="26">
        <f>I8</f>
        <v>2387.54</v>
      </c>
      <c r="J7" s="10">
        <f>I7/H7-1</f>
        <v>0.46283690637387953</v>
      </c>
      <c r="K7" s="3">
        <f>K8+K9+K10</f>
        <v>1630.8899999999999</v>
      </c>
      <c r="L7" s="26">
        <f>L8</f>
        <v>2216.7399999999998</v>
      </c>
      <c r="M7" s="10">
        <f>L7/K7-1</f>
        <v>0.3592210388192949</v>
      </c>
      <c r="N7" s="3">
        <f>N8+N9+N10</f>
        <v>1541.59</v>
      </c>
      <c r="O7" s="3" t="e">
        <f>ROUND(O8+O9+O10,2)</f>
        <v>#REF!</v>
      </c>
      <c r="P7" s="10" t="e">
        <f>O7/N7-1</f>
        <v>#REF!</v>
      </c>
    </row>
    <row r="8" spans="1:16" ht="25.95" customHeight="1" x14ac:dyDescent="0.3">
      <c r="A8" s="7" t="s">
        <v>2</v>
      </c>
      <c r="B8" s="3">
        <v>1401.48</v>
      </c>
      <c r="C8" s="26">
        <v>2126.04</v>
      </c>
      <c r="D8" s="9"/>
      <c r="E8" s="3">
        <f>B8</f>
        <v>1401.48</v>
      </c>
      <c r="F8" s="26">
        <v>2126.04</v>
      </c>
      <c r="G8" s="16"/>
      <c r="H8" s="3">
        <v>1607.31</v>
      </c>
      <c r="I8" s="26">
        <v>2387.54</v>
      </c>
      <c r="J8" s="9"/>
      <c r="K8" s="3">
        <v>1606.07</v>
      </c>
      <c r="L8" s="26">
        <v>2216.7399999999998</v>
      </c>
      <c r="M8" s="9"/>
      <c r="N8" s="3">
        <v>1257.82</v>
      </c>
      <c r="O8" s="3" t="e">
        <f>#REF!</f>
        <v>#REF!</v>
      </c>
      <c r="P8" s="9"/>
    </row>
    <row r="9" spans="1:16" ht="25.95" customHeight="1" x14ac:dyDescent="0.3">
      <c r="A9" s="8" t="s">
        <v>4</v>
      </c>
      <c r="B9" s="3">
        <v>270.48</v>
      </c>
      <c r="C9" s="26">
        <v>602.89</v>
      </c>
      <c r="D9" s="9"/>
      <c r="E9" s="3">
        <f>B9</f>
        <v>270.48</v>
      </c>
      <c r="F9" s="26">
        <v>602.89</v>
      </c>
      <c r="G9" s="9"/>
      <c r="H9" s="3">
        <f>I9</f>
        <v>0</v>
      </c>
      <c r="I9" s="26">
        <v>0</v>
      </c>
      <c r="J9" s="9"/>
      <c r="K9" s="3">
        <f>L9</f>
        <v>0</v>
      </c>
      <c r="L9" s="26">
        <v>0</v>
      </c>
      <c r="M9" s="9"/>
      <c r="N9" s="3">
        <v>257.58</v>
      </c>
      <c r="O9" s="3" t="e">
        <f>#REF!</f>
        <v>#REF!</v>
      </c>
      <c r="P9" s="9"/>
    </row>
    <row r="10" spans="1:16" ht="25.95" customHeight="1" x14ac:dyDescent="0.3">
      <c r="A10" s="8" t="s">
        <v>3</v>
      </c>
      <c r="B10" s="3">
        <v>24.95</v>
      </c>
      <c r="C10" s="26">
        <v>0</v>
      </c>
      <c r="D10" s="9"/>
      <c r="E10" s="3">
        <v>41.73</v>
      </c>
      <c r="F10" s="26">
        <v>5.19</v>
      </c>
      <c r="G10" s="9"/>
      <c r="H10" s="3">
        <v>24.82</v>
      </c>
      <c r="I10" s="26">
        <v>0</v>
      </c>
      <c r="J10" s="9"/>
      <c r="K10" s="3">
        <v>24.82</v>
      </c>
      <c r="L10" s="26">
        <v>0</v>
      </c>
      <c r="M10" s="9"/>
      <c r="N10" s="3">
        <v>26.19</v>
      </c>
      <c r="O10" s="3" t="e">
        <f>#REF!</f>
        <v>#REF!</v>
      </c>
      <c r="P10" s="9"/>
    </row>
    <row r="11" spans="1:16" s="13" customFormat="1" ht="27.6" x14ac:dyDescent="0.3">
      <c r="A11" s="12" t="s">
        <v>16</v>
      </c>
      <c r="B11" s="6">
        <v>128.26</v>
      </c>
      <c r="C11" s="25">
        <v>495.73</v>
      </c>
      <c r="D11" s="10">
        <f>C11/B11-1</f>
        <v>2.8650397629814441</v>
      </c>
      <c r="E11" s="6">
        <v>129.41</v>
      </c>
      <c r="F11" s="25">
        <v>493.94</v>
      </c>
      <c r="G11" s="10">
        <f>F11/E11-1</f>
        <v>2.8168611390155323</v>
      </c>
      <c r="H11" s="6">
        <v>123.5</v>
      </c>
      <c r="I11" s="25">
        <v>458.65</v>
      </c>
      <c r="J11" s="10">
        <f>I11/H11-1</f>
        <v>2.7137651821862345</v>
      </c>
      <c r="K11" s="6">
        <v>123.53</v>
      </c>
      <c r="L11" s="25">
        <v>453.14</v>
      </c>
      <c r="M11" s="10">
        <f>L11/K11-1</f>
        <v>2.6682587225775114</v>
      </c>
      <c r="N11" s="6"/>
      <c r="O11" s="6"/>
      <c r="P11" s="10"/>
    </row>
    <row r="12" spans="1:16" ht="18.600000000000001" customHeight="1" x14ac:dyDescent="0.3">
      <c r="A12" s="29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31.2" customHeight="1" x14ac:dyDescent="0.3">
      <c r="A13" s="11" t="s">
        <v>15</v>
      </c>
      <c r="B13" s="6">
        <v>3701.28</v>
      </c>
      <c r="C13" s="25">
        <f>ROUND(C14*1.2,2)</f>
        <v>4027.25</v>
      </c>
      <c r="D13" s="10">
        <f>C13/B13-1</f>
        <v>8.8069532702200304E-2</v>
      </c>
      <c r="E13" s="6">
        <v>3708.55</v>
      </c>
      <c r="F13" s="25">
        <f>ROUND(F14*1.2,2)</f>
        <v>4033.49</v>
      </c>
      <c r="G13" s="10">
        <f>F13/E13-1</f>
        <v>8.7619150341777585E-2</v>
      </c>
      <c r="H13" s="6">
        <v>3555.78</v>
      </c>
      <c r="I13" s="25">
        <f>ROUND(I14*1.2,2)</f>
        <v>3622.34</v>
      </c>
      <c r="J13" s="10">
        <f>I13/H13-1</f>
        <v>1.8718818374590107E-2</v>
      </c>
      <c r="K13" s="6"/>
      <c r="L13" s="25"/>
      <c r="M13" s="10"/>
      <c r="N13" s="6">
        <f>N14*1.2</f>
        <v>1849.9079999999999</v>
      </c>
      <c r="O13" s="6" t="e">
        <f>ROUND(O14*1.2,2)</f>
        <v>#REF!</v>
      </c>
      <c r="P13" s="10" t="e">
        <f>O13/N13-1</f>
        <v>#REF!</v>
      </c>
    </row>
    <row r="14" spans="1:16" ht="15.6" x14ac:dyDescent="0.3">
      <c r="A14" s="7" t="s">
        <v>1</v>
      </c>
      <c r="B14" s="3">
        <v>3084.4</v>
      </c>
      <c r="C14" s="26">
        <v>3356.04</v>
      </c>
      <c r="D14" s="10">
        <f>C14/B14-1</f>
        <v>8.8068992348592889E-2</v>
      </c>
      <c r="E14" s="3">
        <v>3090.46</v>
      </c>
      <c r="F14" s="26">
        <v>3361.24</v>
      </c>
      <c r="G14" s="10">
        <f>F14/E14-1</f>
        <v>8.7618024501206815E-2</v>
      </c>
      <c r="H14" s="3">
        <v>2963.15</v>
      </c>
      <c r="I14" s="26">
        <f>I15</f>
        <v>3018.62</v>
      </c>
      <c r="J14" s="10">
        <f>I14/H14-1</f>
        <v>1.8719943303578956E-2</v>
      </c>
      <c r="K14" s="3"/>
      <c r="L14" s="26"/>
      <c r="M14" s="10"/>
      <c r="N14" s="3">
        <f>N15+N16+N17</f>
        <v>1541.59</v>
      </c>
      <c r="O14" s="3" t="e">
        <f>ROUND(O15+O16+O17,2)</f>
        <v>#REF!</v>
      </c>
      <c r="P14" s="10" t="e">
        <f>O14/N14-1</f>
        <v>#REF!</v>
      </c>
    </row>
    <row r="15" spans="1:16" ht="26.4" customHeight="1" x14ac:dyDescent="0.3">
      <c r="A15" s="7" t="s">
        <v>2</v>
      </c>
      <c r="B15" s="1">
        <v>2540.5</v>
      </c>
      <c r="C15" s="26">
        <v>2674.12</v>
      </c>
      <c r="D15" s="5"/>
      <c r="E15" s="1">
        <v>2540.5</v>
      </c>
      <c r="F15" s="26">
        <v>2674.13</v>
      </c>
      <c r="G15" s="16"/>
      <c r="H15" s="3">
        <v>2912.74</v>
      </c>
      <c r="I15" s="26">
        <v>3018.62</v>
      </c>
      <c r="J15" s="5"/>
      <c r="K15" s="18"/>
      <c r="L15" s="22"/>
      <c r="M15" s="5"/>
      <c r="N15" s="3">
        <v>1257.82</v>
      </c>
      <c r="O15" s="3" t="e">
        <f>#REF!</f>
        <v>#REF!</v>
      </c>
      <c r="P15" s="5"/>
    </row>
    <row r="16" spans="1:16" ht="26.4" customHeight="1" x14ac:dyDescent="0.3">
      <c r="A16" s="8" t="s">
        <v>4</v>
      </c>
      <c r="B16" s="1">
        <v>487.59</v>
      </c>
      <c r="C16" s="26">
        <v>681.92</v>
      </c>
      <c r="D16" s="5"/>
      <c r="E16" s="1">
        <v>487.59</v>
      </c>
      <c r="F16" s="26">
        <v>681.92</v>
      </c>
      <c r="G16" s="5"/>
      <c r="H16" s="3">
        <v>0</v>
      </c>
      <c r="I16" s="26">
        <v>0</v>
      </c>
      <c r="J16" s="5"/>
      <c r="K16" s="18"/>
      <c r="L16" s="22"/>
      <c r="M16" s="5"/>
      <c r="N16" s="3">
        <v>257.58</v>
      </c>
      <c r="O16" s="3" t="e">
        <f>#REF!</f>
        <v>#REF!</v>
      </c>
      <c r="P16" s="5"/>
    </row>
    <row r="17" spans="1:16" ht="26.4" customHeight="1" x14ac:dyDescent="0.3">
      <c r="A17" s="8" t="s">
        <v>3</v>
      </c>
      <c r="B17" s="1">
        <v>56.31</v>
      </c>
      <c r="C17" s="26">
        <v>0</v>
      </c>
      <c r="D17" s="5"/>
      <c r="E17" s="3">
        <v>62.37</v>
      </c>
      <c r="F17" s="26">
        <v>5.19</v>
      </c>
      <c r="G17" s="5"/>
      <c r="H17" s="3">
        <v>50.41</v>
      </c>
      <c r="I17" s="26">
        <v>0</v>
      </c>
      <c r="J17" s="5"/>
      <c r="K17" s="18"/>
      <c r="L17" s="22"/>
      <c r="M17" s="5"/>
      <c r="N17" s="3">
        <v>26.19</v>
      </c>
      <c r="O17" s="3" t="e">
        <f>#REF!</f>
        <v>#REF!</v>
      </c>
      <c r="P17" s="5"/>
    </row>
    <row r="18" spans="1:16" ht="26.4" customHeight="1" x14ac:dyDescent="0.3">
      <c r="A18" s="12" t="s">
        <v>16</v>
      </c>
      <c r="B18" s="2">
        <v>209.12</v>
      </c>
      <c r="C18" s="25" t="e">
        <f>#REF!</f>
        <v>#REF!</v>
      </c>
      <c r="D18" s="10" t="e">
        <f>C18/B18-1</f>
        <v>#REF!</v>
      </c>
      <c r="E18" s="6"/>
      <c r="F18" s="22"/>
      <c r="G18" s="5"/>
      <c r="H18" s="18"/>
      <c r="I18" s="22"/>
      <c r="J18" s="5"/>
      <c r="K18" s="18"/>
      <c r="L18" s="22"/>
      <c r="M18" s="5"/>
      <c r="N18" s="18"/>
      <c r="O18" s="18"/>
      <c r="P18" s="5"/>
    </row>
    <row r="19" spans="1:16" ht="15.6" customHeight="1" x14ac:dyDescent="0.3">
      <c r="A19" s="29" t="s">
        <v>14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27.6" x14ac:dyDescent="0.3">
      <c r="A20" s="11" t="s">
        <v>15</v>
      </c>
      <c r="B20" s="6">
        <v>5265.54</v>
      </c>
      <c r="C20" s="25">
        <f>ROUND(C21*1.2,2)</f>
        <v>4027.25</v>
      </c>
      <c r="D20" s="10">
        <f>C20/B20-1</f>
        <v>-0.23516866266327863</v>
      </c>
      <c r="E20" s="6">
        <v>5272.81</v>
      </c>
      <c r="F20" s="25">
        <f>ROUND(F21*1.2,2)</f>
        <v>4033.48</v>
      </c>
      <c r="G20" s="10">
        <f>F20/E20-1</f>
        <v>-0.23504165710503511</v>
      </c>
      <c r="H20" s="6">
        <v>5143.8500000000004</v>
      </c>
      <c r="I20" s="25">
        <f>ROUND(I21*1.2,2)</f>
        <v>3843.68</v>
      </c>
      <c r="J20" s="10">
        <f>I20/H20-1</f>
        <v>-0.25276203621800797</v>
      </c>
      <c r="K20" s="6"/>
      <c r="L20" s="25"/>
      <c r="M20" s="10"/>
      <c r="N20" s="6">
        <f>N21*1.2</f>
        <v>1849.9079999999999</v>
      </c>
      <c r="O20" s="6" t="e">
        <f>ROUND(O21*1.2,2)</f>
        <v>#REF!</v>
      </c>
      <c r="P20" s="10" t="e">
        <f>O20/N20-1</f>
        <v>#REF!</v>
      </c>
    </row>
    <row r="21" spans="1:16" ht="15.6" x14ac:dyDescent="0.3">
      <c r="A21" s="7" t="s">
        <v>1</v>
      </c>
      <c r="B21" s="3">
        <v>4387.95</v>
      </c>
      <c r="C21" s="26">
        <v>3356.04</v>
      </c>
      <c r="D21" s="10">
        <f>C21/B21-1</f>
        <v>-0.23516904249136839</v>
      </c>
      <c r="E21" s="3">
        <v>4394.01</v>
      </c>
      <c r="F21" s="26">
        <f>F22+F23+F24</f>
        <v>3361.23</v>
      </c>
      <c r="G21" s="10">
        <f>F21/E21-1</f>
        <v>-0.23504270586548515</v>
      </c>
      <c r="H21" s="3">
        <v>4279.04</v>
      </c>
      <c r="I21" s="26">
        <f>I22+I23+I24</f>
        <v>3203.07</v>
      </c>
      <c r="J21" s="10">
        <f>I21/H21-1</f>
        <v>-0.25145126009572238</v>
      </c>
      <c r="K21" s="3"/>
      <c r="L21" s="26"/>
      <c r="M21" s="10"/>
      <c r="N21" s="3">
        <f>N22+N23+N24</f>
        <v>1541.59</v>
      </c>
      <c r="O21" s="3" t="e">
        <f>ROUND(O22+O23+O24,2)</f>
        <v>#REF!</v>
      </c>
      <c r="P21" s="10" t="e">
        <f>O21/N21-1</f>
        <v>#REF!</v>
      </c>
    </row>
    <row r="22" spans="1:16" ht="25.95" customHeight="1" x14ac:dyDescent="0.3">
      <c r="A22" s="7" t="s">
        <v>2</v>
      </c>
      <c r="B22" s="1">
        <v>3685.32</v>
      </c>
      <c r="C22" s="26">
        <v>2674.12</v>
      </c>
      <c r="D22" s="5"/>
      <c r="E22" s="1">
        <v>3685.32</v>
      </c>
      <c r="F22" s="26">
        <v>2674.12</v>
      </c>
      <c r="G22" s="16"/>
      <c r="H22" s="3">
        <v>4261.34</v>
      </c>
      <c r="I22" s="26">
        <v>3203.07</v>
      </c>
      <c r="J22" s="5"/>
      <c r="K22" s="18"/>
      <c r="L22" s="22"/>
      <c r="M22" s="5"/>
      <c r="N22" s="3">
        <v>1257.82</v>
      </c>
      <c r="O22" s="3" t="e">
        <f>#REF!</f>
        <v>#REF!</v>
      </c>
      <c r="P22" s="5"/>
    </row>
    <row r="23" spans="1:16" ht="25.95" customHeight="1" x14ac:dyDescent="0.3">
      <c r="A23" s="8" t="s">
        <v>4</v>
      </c>
      <c r="B23" s="1">
        <v>646.32000000000005</v>
      </c>
      <c r="C23" s="26">
        <v>681.92</v>
      </c>
      <c r="D23" s="5"/>
      <c r="E23" s="1">
        <v>646.32000000000005</v>
      </c>
      <c r="F23" s="26">
        <v>681.92</v>
      </c>
      <c r="G23" s="5"/>
      <c r="H23" s="3">
        <v>0</v>
      </c>
      <c r="I23" s="26">
        <v>0</v>
      </c>
      <c r="J23" s="5"/>
      <c r="K23" s="18"/>
      <c r="L23" s="22"/>
      <c r="M23" s="5"/>
      <c r="N23" s="3">
        <v>257.58</v>
      </c>
      <c r="O23" s="3" t="e">
        <f>#REF!</f>
        <v>#REF!</v>
      </c>
      <c r="P23" s="5"/>
    </row>
    <row r="24" spans="1:16" ht="25.95" customHeight="1" x14ac:dyDescent="0.3">
      <c r="A24" s="8" t="s">
        <v>3</v>
      </c>
      <c r="B24" s="1">
        <v>56.31</v>
      </c>
      <c r="C24" s="26">
        <v>0</v>
      </c>
      <c r="D24" s="5"/>
      <c r="E24" s="3">
        <v>62.37</v>
      </c>
      <c r="F24" s="26">
        <v>5.19</v>
      </c>
      <c r="G24" s="5"/>
      <c r="H24" s="3">
        <v>17.7</v>
      </c>
      <c r="I24" s="26">
        <v>0</v>
      </c>
      <c r="J24" s="5"/>
      <c r="K24" s="18"/>
      <c r="L24" s="22"/>
      <c r="M24" s="5"/>
      <c r="N24" s="3">
        <v>26.19</v>
      </c>
      <c r="O24" s="3" t="e">
        <f>#REF!</f>
        <v>#REF!</v>
      </c>
      <c r="P24" s="5"/>
    </row>
    <row r="25" spans="1:16" ht="27.6" x14ac:dyDescent="0.3">
      <c r="A25" s="12" t="s">
        <v>16</v>
      </c>
      <c r="B25" s="17">
        <v>291.89</v>
      </c>
      <c r="C25" s="27" t="e">
        <f>#REF!</f>
        <v>#REF!</v>
      </c>
      <c r="D25" s="10" t="e">
        <f>C25/B25-1</f>
        <v>#REF!</v>
      </c>
      <c r="E25" s="6"/>
      <c r="F25" s="23"/>
      <c r="G25" s="4"/>
      <c r="H25" s="19"/>
      <c r="I25" s="23"/>
      <c r="J25" s="4"/>
      <c r="K25" s="19"/>
      <c r="L25" s="23"/>
      <c r="M25" s="4"/>
      <c r="N25" s="19"/>
      <c r="O25" s="19"/>
      <c r="P25" s="4"/>
    </row>
    <row r="26" spans="1:16" ht="15.6" x14ac:dyDescent="0.3">
      <c r="H26" s="20"/>
      <c r="I26" s="28"/>
    </row>
  </sheetData>
  <mergeCells count="10">
    <mergeCell ref="A19:P19"/>
    <mergeCell ref="A12:P12"/>
    <mergeCell ref="A5:P5"/>
    <mergeCell ref="A2:P2"/>
    <mergeCell ref="A3:A4"/>
    <mergeCell ref="B3:D3"/>
    <mergeCell ref="E3:G3"/>
    <mergeCell ref="H3:J3"/>
    <mergeCell ref="K3:M3"/>
    <mergeCell ref="N3:P3"/>
  </mergeCells>
  <phoneticPr fontId="13" type="noConversion"/>
  <pageMargins left="0.31496062992125984" right="0.19685039370078741" top="0.74803149606299213" bottom="0.35433070866141736" header="0" footer="0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CompEconom</cp:lastModifiedBy>
  <cp:lastPrinted>2022-07-02T13:15:38Z</cp:lastPrinted>
  <dcterms:created xsi:type="dcterms:W3CDTF">2020-05-30T05:05:03Z</dcterms:created>
  <dcterms:modified xsi:type="dcterms:W3CDTF">2023-10-13T10:35:53Z</dcterms:modified>
</cp:coreProperties>
</file>